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eb-05.exnet.iastate.edu\sites\www.extension.iastate.edu\agdm\wholefarm\xls\"/>
    </mc:Choice>
  </mc:AlternateContent>
  <bookViews>
    <workbookView xWindow="-120" yWindow="-120" windowWidth="24240" windowHeight="13140"/>
  </bookViews>
  <sheets>
    <sheet name="Beg Schedules" sheetId="4" r:id="rId1"/>
    <sheet name="End Schedules" sheetId="5" r:id="rId2"/>
    <sheet name="Beg Net Worth" sheetId="6" r:id="rId3"/>
    <sheet name="End Net Worth" sheetId="7" r:id="rId4"/>
    <sheet name="Income" sheetId="8" r:id="rId5"/>
    <sheet name="Cash Flow" sheetId="9" r:id="rId6"/>
    <sheet name="Equity" sheetId="10" r:id="rId7"/>
    <sheet name="Performance" sheetId="11" r:id="rId8"/>
  </sheets>
  <definedNames>
    <definedName name="_xlnm.Print_Area" localSheetId="2">'Beg Net Worth'!$A$1:$H$50</definedName>
    <definedName name="_xlnm.Print_Area" localSheetId="0">'Beg Schedules'!$A$1:$H$197</definedName>
    <definedName name="_xlnm.Print_Area" localSheetId="5">'Cash Flow'!$A$1:$D$32</definedName>
    <definedName name="_xlnm.Print_Area" localSheetId="3">'End Net Worth'!$A$1:$H$50</definedName>
    <definedName name="_xlnm.Print_Area" localSheetId="1">'End Schedules'!$A$1:$H$207</definedName>
    <definedName name="_xlnm.Print_Area" localSheetId="6">Equity!$A$1:$G$25</definedName>
    <definedName name="_xlnm.Print_Area" localSheetId="4">Income!$A$1:$H$50</definedName>
    <definedName name="_xlnm.Print_Area" localSheetId="7">Performance!$A$1:$D$47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7" i="5" l="1"/>
  <c r="E157" i="5"/>
  <c r="D14" i="10" l="1"/>
  <c r="H169" i="5"/>
  <c r="F156" i="5" l="1"/>
  <c r="C46" i="8" l="1"/>
  <c r="C12" i="9" s="1"/>
  <c r="D20" i="9" l="1"/>
  <c r="I183" i="5" l="1"/>
  <c r="I184" i="5"/>
  <c r="I185" i="5"/>
  <c r="I186" i="5"/>
  <c r="I187" i="5"/>
  <c r="I188" i="5"/>
  <c r="I189" i="5"/>
  <c r="I190" i="5"/>
  <c r="I191" i="5"/>
  <c r="I182" i="5"/>
  <c r="H172" i="4"/>
  <c r="I173" i="4"/>
  <c r="I174" i="4"/>
  <c r="I175" i="4"/>
  <c r="I176" i="4"/>
  <c r="I177" i="4"/>
  <c r="I178" i="4"/>
  <c r="I179" i="4"/>
  <c r="I180" i="4"/>
  <c r="I181" i="4"/>
  <c r="I172" i="4"/>
  <c r="A141" i="5" l="1"/>
  <c r="A142" i="5"/>
  <c r="A143" i="5"/>
  <c r="A144" i="5"/>
  <c r="C13" i="6"/>
  <c r="D13" i="6" s="1"/>
  <c r="D97" i="4"/>
  <c r="C20" i="6" s="1"/>
  <c r="H76" i="4"/>
  <c r="H77" i="4"/>
  <c r="H78" i="4"/>
  <c r="H79" i="4"/>
  <c r="H80" i="4"/>
  <c r="H81" i="4"/>
  <c r="H82" i="4"/>
  <c r="H83" i="4"/>
  <c r="H84" i="4"/>
  <c r="H85" i="4"/>
  <c r="H86" i="4"/>
  <c r="H87" i="4"/>
  <c r="H88" i="4"/>
  <c r="F59" i="4"/>
  <c r="H59" i="4" s="1"/>
  <c r="F60" i="4"/>
  <c r="H60" i="4" s="1"/>
  <c r="F61" i="4"/>
  <c r="H61" i="4" s="1"/>
  <c r="F62" i="4"/>
  <c r="H62" i="4" s="1"/>
  <c r="F63" i="4"/>
  <c r="H63" i="4" s="1"/>
  <c r="F64" i="4"/>
  <c r="H64" i="4" s="1"/>
  <c r="F65" i="4"/>
  <c r="H65" i="4" s="1"/>
  <c r="F66" i="4"/>
  <c r="H66" i="4" s="1"/>
  <c r="F67" i="4"/>
  <c r="H67" i="4" s="1"/>
  <c r="F68" i="4"/>
  <c r="H68" i="4" s="1"/>
  <c r="F69" i="4"/>
  <c r="H69" i="4"/>
  <c r="F70" i="4"/>
  <c r="H70" i="4" s="1"/>
  <c r="F71" i="4"/>
  <c r="H71" i="4" s="1"/>
  <c r="H51" i="4"/>
  <c r="H52" i="4"/>
  <c r="H53" i="4"/>
  <c r="H43" i="4"/>
  <c r="H44" i="4"/>
  <c r="H45" i="4"/>
  <c r="H46" i="4"/>
  <c r="H35" i="4"/>
  <c r="H36" i="4"/>
  <c r="H37" i="4"/>
  <c r="H38" i="4"/>
  <c r="H21" i="4"/>
  <c r="H22" i="4"/>
  <c r="H23" i="4"/>
  <c r="H24" i="4"/>
  <c r="H25" i="4"/>
  <c r="H26" i="4"/>
  <c r="H27" i="4"/>
  <c r="H28" i="4"/>
  <c r="H29" i="4"/>
  <c r="H30" i="4"/>
  <c r="H16" i="4"/>
  <c r="C12" i="6" s="1"/>
  <c r="F150" i="4"/>
  <c r="C29" i="6" s="1"/>
  <c r="H160" i="4"/>
  <c r="C30" i="6" s="1"/>
  <c r="D30" i="6" s="1"/>
  <c r="G139" i="4"/>
  <c r="C28" i="6" s="1"/>
  <c r="G130" i="4"/>
  <c r="C27" i="6" s="1"/>
  <c r="H111" i="4"/>
  <c r="H112" i="4"/>
  <c r="H113" i="4"/>
  <c r="H114" i="4"/>
  <c r="H115" i="4"/>
  <c r="H116" i="4"/>
  <c r="H117" i="4"/>
  <c r="H118" i="4"/>
  <c r="H119" i="4"/>
  <c r="H120" i="4"/>
  <c r="H102" i="4"/>
  <c r="D104" i="5" s="1"/>
  <c r="G104" i="5" s="1"/>
  <c r="H103" i="4"/>
  <c r="D105" i="5" s="1"/>
  <c r="H104" i="4"/>
  <c r="D106" i="5" s="1"/>
  <c r="H105" i="4"/>
  <c r="D107" i="5" s="1"/>
  <c r="H97" i="4"/>
  <c r="C24" i="6" s="1"/>
  <c r="H173" i="4"/>
  <c r="H174" i="4"/>
  <c r="H175" i="4"/>
  <c r="H176" i="4"/>
  <c r="H177" i="4"/>
  <c r="H178" i="4"/>
  <c r="H179" i="4"/>
  <c r="H180" i="4"/>
  <c r="H181" i="4"/>
  <c r="H187" i="4"/>
  <c r="H188" i="4"/>
  <c r="H189" i="4"/>
  <c r="H190" i="4"/>
  <c r="H191" i="4"/>
  <c r="H192" i="4"/>
  <c r="H193" i="4"/>
  <c r="H194" i="4"/>
  <c r="H195" i="4"/>
  <c r="H196" i="4"/>
  <c r="F197" i="4"/>
  <c r="H18" i="6" s="1"/>
  <c r="G182" i="4"/>
  <c r="H14" i="6" s="1"/>
  <c r="D167" i="4"/>
  <c r="H12" i="6" s="1"/>
  <c r="H167" i="4"/>
  <c r="H13" i="6" s="1"/>
  <c r="G31" i="8" s="1"/>
  <c r="G187" i="4"/>
  <c r="G188" i="4"/>
  <c r="G189" i="4"/>
  <c r="G190" i="4"/>
  <c r="G191" i="4"/>
  <c r="G192" i="4"/>
  <c r="G193" i="4"/>
  <c r="G194" i="4"/>
  <c r="G195" i="4"/>
  <c r="G196" i="4"/>
  <c r="F155" i="5"/>
  <c r="E163" i="5"/>
  <c r="H163" i="5" s="1"/>
  <c r="E164" i="5"/>
  <c r="H164" i="5" s="1"/>
  <c r="E165" i="5"/>
  <c r="H165" i="5" s="1"/>
  <c r="E166" i="5"/>
  <c r="E167" i="5"/>
  <c r="H167" i="5" s="1"/>
  <c r="E168" i="5"/>
  <c r="H168" i="5" s="1"/>
  <c r="C141" i="5"/>
  <c r="F141" i="5" s="1"/>
  <c r="C142" i="5"/>
  <c r="F142" i="5" s="1"/>
  <c r="G142" i="5" s="1"/>
  <c r="C143" i="5"/>
  <c r="F143" i="5" s="1"/>
  <c r="C144" i="5"/>
  <c r="C130" i="5"/>
  <c r="F130" i="5" s="1"/>
  <c r="C131" i="5"/>
  <c r="C132" i="5"/>
  <c r="F132" i="5" s="1"/>
  <c r="C133" i="5"/>
  <c r="F133" i="5" s="1"/>
  <c r="G105" i="5"/>
  <c r="G106" i="5"/>
  <c r="G107" i="5"/>
  <c r="H113" i="5"/>
  <c r="H114" i="5"/>
  <c r="H115" i="5"/>
  <c r="H116" i="5"/>
  <c r="H117" i="5"/>
  <c r="H118" i="5"/>
  <c r="H119" i="5"/>
  <c r="H120" i="5"/>
  <c r="H121" i="5"/>
  <c r="H122" i="5"/>
  <c r="H16" i="5"/>
  <c r="C29" i="9" s="1"/>
  <c r="C13" i="7"/>
  <c r="D13" i="7" s="1"/>
  <c r="H21" i="5"/>
  <c r="H22" i="5"/>
  <c r="H23" i="5"/>
  <c r="H24" i="5"/>
  <c r="H25" i="5"/>
  <c r="H26" i="5"/>
  <c r="H27" i="5"/>
  <c r="H28" i="5"/>
  <c r="H29" i="5"/>
  <c r="H30" i="5"/>
  <c r="H35" i="5"/>
  <c r="H36" i="5"/>
  <c r="H37" i="5"/>
  <c r="H38" i="5"/>
  <c r="H43" i="5"/>
  <c r="H44" i="5"/>
  <c r="H45" i="5"/>
  <c r="H46" i="5"/>
  <c r="H51" i="5"/>
  <c r="H52" i="5"/>
  <c r="H53" i="5"/>
  <c r="F59" i="5"/>
  <c r="H59" i="5" s="1"/>
  <c r="F60" i="5"/>
  <c r="H60" i="5" s="1"/>
  <c r="F61" i="5"/>
  <c r="H61" i="5" s="1"/>
  <c r="F62" i="5"/>
  <c r="H62" i="5" s="1"/>
  <c r="F63" i="5"/>
  <c r="H63" i="5" s="1"/>
  <c r="F64" i="5"/>
  <c r="H64" i="5" s="1"/>
  <c r="F65" i="5"/>
  <c r="H65" i="5" s="1"/>
  <c r="F66" i="5"/>
  <c r="H66" i="5" s="1"/>
  <c r="F67" i="5"/>
  <c r="H67" i="5"/>
  <c r="F68" i="5"/>
  <c r="H68" i="5" s="1"/>
  <c r="F69" i="5"/>
  <c r="H69" i="5" s="1"/>
  <c r="F70" i="5"/>
  <c r="H70" i="5" s="1"/>
  <c r="F71" i="5"/>
  <c r="H71" i="5" s="1"/>
  <c r="H76" i="5"/>
  <c r="H77" i="5"/>
  <c r="H78" i="5"/>
  <c r="H79" i="5"/>
  <c r="H80" i="5"/>
  <c r="H81" i="5"/>
  <c r="H82" i="5"/>
  <c r="H83" i="5"/>
  <c r="H84" i="5"/>
  <c r="H85" i="5"/>
  <c r="H86" i="5"/>
  <c r="H87" i="5"/>
  <c r="H88" i="5"/>
  <c r="D97" i="5"/>
  <c r="C20" i="7" s="1"/>
  <c r="H182" i="5"/>
  <c r="H183" i="5"/>
  <c r="H184" i="5"/>
  <c r="H185" i="5"/>
  <c r="H186" i="5"/>
  <c r="H187" i="5"/>
  <c r="H188" i="5"/>
  <c r="H189" i="5"/>
  <c r="H190" i="5"/>
  <c r="H191" i="5"/>
  <c r="H197" i="5"/>
  <c r="H198" i="5"/>
  <c r="H199" i="5"/>
  <c r="H200" i="5"/>
  <c r="H201" i="5"/>
  <c r="H202" i="5"/>
  <c r="H203" i="5"/>
  <c r="H204" i="5"/>
  <c r="H205" i="5"/>
  <c r="H206" i="5"/>
  <c r="D177" i="5"/>
  <c r="H12" i="7" s="1"/>
  <c r="H177" i="5"/>
  <c r="H13" i="7" s="1"/>
  <c r="H31" i="8" s="1"/>
  <c r="G192" i="5"/>
  <c r="H14" i="7" s="1"/>
  <c r="F207" i="5"/>
  <c r="H18" i="7" s="1"/>
  <c r="G197" i="5"/>
  <c r="G198" i="5"/>
  <c r="G199" i="5"/>
  <c r="G200" i="5"/>
  <c r="G201" i="5"/>
  <c r="G202" i="5"/>
  <c r="G203" i="5"/>
  <c r="G204" i="5"/>
  <c r="G205" i="5"/>
  <c r="G206" i="5"/>
  <c r="D21" i="6"/>
  <c r="H146" i="4"/>
  <c r="H147" i="4"/>
  <c r="H148" i="4"/>
  <c r="H149" i="4"/>
  <c r="H139" i="4"/>
  <c r="D28" i="6" s="1"/>
  <c r="H130" i="4"/>
  <c r="D27" i="6" s="1"/>
  <c r="H155" i="5"/>
  <c r="H156" i="5"/>
  <c r="H134" i="5"/>
  <c r="D27" i="7" s="1"/>
  <c r="H145" i="5"/>
  <c r="D28" i="7" s="1"/>
  <c r="D21" i="7"/>
  <c r="G14" i="8"/>
  <c r="H14" i="8"/>
  <c r="C19" i="8"/>
  <c r="B11" i="9" s="1"/>
  <c r="G45" i="8"/>
  <c r="G46" i="8"/>
  <c r="D15" i="10"/>
  <c r="F13" i="10" s="1"/>
  <c r="G13" i="10" s="1"/>
  <c r="E150" i="4"/>
  <c r="G150" i="4" s="1"/>
  <c r="A43" i="11"/>
  <c r="D10" i="11"/>
  <c r="C10" i="11"/>
  <c r="D7" i="11"/>
  <c r="B7" i="11"/>
  <c r="G5" i="10"/>
  <c r="B5" i="10"/>
  <c r="D25" i="9"/>
  <c r="D8" i="9"/>
  <c r="B8" i="9"/>
  <c r="B7" i="8"/>
  <c r="D46" i="7"/>
  <c r="H46" i="7"/>
  <c r="H9" i="7"/>
  <c r="B9" i="5"/>
  <c r="B9" i="7" s="1"/>
  <c r="D46" i="6"/>
  <c r="H46" i="6"/>
  <c r="H9" i="6"/>
  <c r="B9" i="6"/>
  <c r="E207" i="5"/>
  <c r="M206" i="5"/>
  <c r="I206" i="5"/>
  <c r="M205" i="5"/>
  <c r="I205" i="5"/>
  <c r="M204" i="5"/>
  <c r="I204" i="5"/>
  <c r="M203" i="5"/>
  <c r="I203" i="5"/>
  <c r="M202" i="5"/>
  <c r="I202" i="5"/>
  <c r="M201" i="5"/>
  <c r="I201" i="5"/>
  <c r="M200" i="5"/>
  <c r="I200" i="5"/>
  <c r="M199" i="5"/>
  <c r="I199" i="5"/>
  <c r="M198" i="5"/>
  <c r="I198" i="5"/>
  <c r="M197" i="5"/>
  <c r="I197" i="5"/>
  <c r="M191" i="5"/>
  <c r="M190" i="5"/>
  <c r="M189" i="5"/>
  <c r="M188" i="5"/>
  <c r="M187" i="5"/>
  <c r="M186" i="5"/>
  <c r="M185" i="5"/>
  <c r="M184" i="5"/>
  <c r="M183" i="5"/>
  <c r="M182" i="5"/>
  <c r="G170" i="5"/>
  <c r="F170" i="5"/>
  <c r="A168" i="5"/>
  <c r="A167" i="5"/>
  <c r="A166" i="5"/>
  <c r="A165" i="5"/>
  <c r="A164" i="5"/>
  <c r="A163" i="5"/>
  <c r="E134" i="5"/>
  <c r="E145" i="5"/>
  <c r="D134" i="5"/>
  <c r="D145" i="5"/>
  <c r="E108" i="5"/>
  <c r="A133" i="5"/>
  <c r="A132" i="5"/>
  <c r="A131" i="5"/>
  <c r="A130" i="5"/>
  <c r="F123" i="5"/>
  <c r="A107" i="5"/>
  <c r="A106" i="5"/>
  <c r="A105" i="5"/>
  <c r="A104" i="5"/>
  <c r="F39" i="5"/>
  <c r="E197" i="4"/>
  <c r="M196" i="4"/>
  <c r="I196" i="4"/>
  <c r="M195" i="4"/>
  <c r="I195" i="4"/>
  <c r="M194" i="4"/>
  <c r="I194" i="4"/>
  <c r="M193" i="4"/>
  <c r="I193" i="4"/>
  <c r="M192" i="4"/>
  <c r="I192" i="4"/>
  <c r="M191" i="4"/>
  <c r="I191" i="4"/>
  <c r="M190" i="4"/>
  <c r="I190" i="4"/>
  <c r="M189" i="4"/>
  <c r="I189" i="4"/>
  <c r="M188" i="4"/>
  <c r="I188" i="4"/>
  <c r="M187" i="4"/>
  <c r="I187" i="4"/>
  <c r="M181" i="4"/>
  <c r="M180" i="4"/>
  <c r="M179" i="4"/>
  <c r="M178" i="4"/>
  <c r="M177" i="4"/>
  <c r="M176" i="4"/>
  <c r="M175" i="4"/>
  <c r="M174" i="4"/>
  <c r="M173" i="4"/>
  <c r="F121" i="4"/>
  <c r="F106" i="4"/>
  <c r="F39" i="4"/>
  <c r="H10" i="8" l="1"/>
  <c r="H47" i="7"/>
  <c r="D47" i="6"/>
  <c r="H47" i="6"/>
  <c r="H47" i="4"/>
  <c r="C16" i="6" s="1"/>
  <c r="D16" i="6" s="1"/>
  <c r="G24" i="8" s="1"/>
  <c r="H121" i="4"/>
  <c r="C26" i="6" s="1"/>
  <c r="D26" i="6" s="1"/>
  <c r="C12" i="7"/>
  <c r="D12" i="7" s="1"/>
  <c r="H150" i="4"/>
  <c r="H106" i="5"/>
  <c r="C145" i="5"/>
  <c r="H105" i="5"/>
  <c r="H107" i="5"/>
  <c r="G108" i="5"/>
  <c r="B15" i="9"/>
  <c r="F152" i="5"/>
  <c r="F157" i="5" s="1"/>
  <c r="G13" i="8"/>
  <c r="D20" i="6"/>
  <c r="H89" i="4"/>
  <c r="C19" i="6" s="1"/>
  <c r="D19" i="6" s="1"/>
  <c r="G26" i="8" s="1"/>
  <c r="B28" i="9"/>
  <c r="D29" i="9" s="1"/>
  <c r="C49" i="8"/>
  <c r="H39" i="5"/>
  <c r="C15" i="7" s="1"/>
  <c r="D15" i="7" s="1"/>
  <c r="H23" i="8" s="1"/>
  <c r="H31" i="5"/>
  <c r="C14" i="7" s="1"/>
  <c r="D14" i="7" s="1"/>
  <c r="H31" i="4"/>
  <c r="C14" i="6" s="1"/>
  <c r="G11" i="8" s="1"/>
  <c r="H207" i="5"/>
  <c r="I207" i="5" s="1"/>
  <c r="H89" i="5"/>
  <c r="C19" i="7" s="1"/>
  <c r="D19" i="7" s="1"/>
  <c r="H26" i="8" s="1"/>
  <c r="H54" i="4"/>
  <c r="C17" i="6" s="1"/>
  <c r="D17" i="6" s="1"/>
  <c r="G25" i="8" s="1"/>
  <c r="G207" i="5"/>
  <c r="H24" i="7" s="1"/>
  <c r="H31" i="7" s="1"/>
  <c r="H72" i="5"/>
  <c r="C18" i="7" s="1"/>
  <c r="H12" i="8" s="1"/>
  <c r="H47" i="5"/>
  <c r="C16" i="7" s="1"/>
  <c r="D16" i="7" s="1"/>
  <c r="H24" i="8" s="1"/>
  <c r="G47" i="8"/>
  <c r="H192" i="5"/>
  <c r="I192" i="5" s="1"/>
  <c r="H123" i="5"/>
  <c r="C26" i="7" s="1"/>
  <c r="D26" i="7" s="1"/>
  <c r="G197" i="4"/>
  <c r="H24" i="6" s="1"/>
  <c r="H31" i="6" s="1"/>
  <c r="H182" i="4"/>
  <c r="I182" i="4" s="1"/>
  <c r="H39" i="4"/>
  <c r="C15" i="6" s="1"/>
  <c r="D15" i="6" s="1"/>
  <c r="G23" i="8" s="1"/>
  <c r="C16" i="9"/>
  <c r="C31" i="9" s="1"/>
  <c r="H54" i="5"/>
  <c r="C17" i="7" s="1"/>
  <c r="D17" i="7" s="1"/>
  <c r="H25" i="8" s="1"/>
  <c r="G141" i="5"/>
  <c r="E170" i="5"/>
  <c r="H197" i="4"/>
  <c r="I197" i="4" s="1"/>
  <c r="G30" i="8"/>
  <c r="G32" i="8" s="1"/>
  <c r="D24" i="6"/>
  <c r="G15" i="8"/>
  <c r="H72" i="4"/>
  <c r="C18" i="6" s="1"/>
  <c r="D12" i="9"/>
  <c r="D20" i="7"/>
  <c r="H13" i="8"/>
  <c r="H104" i="5"/>
  <c r="D108" i="5"/>
  <c r="H30" i="8"/>
  <c r="H32" i="8" s="1"/>
  <c r="D12" i="6"/>
  <c r="H93" i="5"/>
  <c r="H97" i="5" s="1"/>
  <c r="C24" i="7" s="1"/>
  <c r="F131" i="5"/>
  <c r="G131" i="5" s="1"/>
  <c r="F144" i="5"/>
  <c r="G144" i="5" s="1"/>
  <c r="G133" i="5"/>
  <c r="C134" i="5"/>
  <c r="C152" i="5"/>
  <c r="C154" i="5" s="1"/>
  <c r="H154" i="5" s="1"/>
  <c r="H157" i="5" s="1"/>
  <c r="G10" i="8"/>
  <c r="G130" i="5"/>
  <c r="G143" i="5"/>
  <c r="H166" i="5"/>
  <c r="D47" i="7"/>
  <c r="G132" i="5"/>
  <c r="H106" i="4"/>
  <c r="C25" i="6" s="1"/>
  <c r="D25" i="6" s="1"/>
  <c r="D18" i="7" l="1"/>
  <c r="D22" i="7" s="1"/>
  <c r="G16" i="8"/>
  <c r="D29" i="6"/>
  <c r="D31" i="6" s="1"/>
  <c r="G33" i="8"/>
  <c r="B31" i="9"/>
  <c r="D31" i="9" s="1"/>
  <c r="E31" i="9" s="1"/>
  <c r="H170" i="5"/>
  <c r="C30" i="7" s="1"/>
  <c r="D30" i="7" s="1"/>
  <c r="C29" i="7"/>
  <c r="H108" i="5"/>
  <c r="C25" i="7" s="1"/>
  <c r="D25" i="7" s="1"/>
  <c r="D16" i="9"/>
  <c r="C22" i="7"/>
  <c r="H11" i="8"/>
  <c r="H16" i="7"/>
  <c r="H15" i="7"/>
  <c r="H22" i="7" s="1"/>
  <c r="C157" i="5"/>
  <c r="G157" i="5" s="1"/>
  <c r="G27" i="8"/>
  <c r="C22" i="6"/>
  <c r="D14" i="6"/>
  <c r="H16" i="6"/>
  <c r="H15" i="6"/>
  <c r="D21" i="9"/>
  <c r="E21" i="9" s="1"/>
  <c r="G145" i="5"/>
  <c r="C28" i="7" s="1"/>
  <c r="C31" i="6"/>
  <c r="H16" i="8"/>
  <c r="H27" i="8"/>
  <c r="G134" i="5"/>
  <c r="C27" i="7" s="1"/>
  <c r="D24" i="7"/>
  <c r="H15" i="8"/>
  <c r="G12" i="8"/>
  <c r="D18" i="6"/>
  <c r="F145" i="5"/>
  <c r="F134" i="5"/>
  <c r="G28" i="8" l="1"/>
  <c r="G17" i="8"/>
  <c r="H17" i="8"/>
  <c r="D22" i="6"/>
  <c r="D32" i="6" s="1"/>
  <c r="D49" i="6" s="1"/>
  <c r="G34" i="8"/>
  <c r="D29" i="7"/>
  <c r="D31" i="7" s="1"/>
  <c r="D32" i="7" s="1"/>
  <c r="D49" i="7" s="1"/>
  <c r="H35" i="7"/>
  <c r="D12" i="11" s="1"/>
  <c r="H36" i="7"/>
  <c r="D11" i="11" s="1"/>
  <c r="H32" i="7"/>
  <c r="H49" i="7" s="1"/>
  <c r="H40" i="8"/>
  <c r="C31" i="7"/>
  <c r="C32" i="7" s="1"/>
  <c r="C32" i="6"/>
  <c r="A32" i="9"/>
  <c r="G40" i="8"/>
  <c r="H22" i="6"/>
  <c r="H32" i="6" s="1"/>
  <c r="G35" i="8" l="1"/>
  <c r="G42" i="8"/>
  <c r="G18" i="8"/>
  <c r="G19" i="8" s="1"/>
  <c r="G49" i="8" s="1"/>
  <c r="D28" i="11" s="1"/>
  <c r="H50" i="7"/>
  <c r="H37" i="7"/>
  <c r="D16" i="11" s="1"/>
  <c r="D33" i="7"/>
  <c r="D18" i="11" s="1"/>
  <c r="C33" i="7"/>
  <c r="F17" i="10" s="1"/>
  <c r="C33" i="6"/>
  <c r="F7" i="10" s="1"/>
  <c r="H49" i="6"/>
  <c r="H50" i="6" s="1"/>
  <c r="H35" i="6"/>
  <c r="C12" i="11" s="1"/>
  <c r="H36" i="6"/>
  <c r="C11" i="11" s="1"/>
  <c r="H37" i="6"/>
  <c r="C16" i="11" s="1"/>
  <c r="D33" i="6"/>
  <c r="D13" i="11" l="1"/>
  <c r="C13" i="11"/>
  <c r="D31" i="11"/>
  <c r="G37" i="8"/>
  <c r="D30" i="11"/>
  <c r="G44" i="8"/>
  <c r="D32" i="11"/>
  <c r="F19" i="10"/>
  <c r="D17" i="11"/>
  <c r="D50" i="7"/>
  <c r="G17" i="10"/>
  <c r="D15" i="11"/>
  <c r="D19" i="11" s="1"/>
  <c r="C36" i="6"/>
  <c r="C37" i="6" s="1"/>
  <c r="C35" i="7"/>
  <c r="C36" i="7" s="1"/>
  <c r="C37" i="7" s="1"/>
  <c r="D35" i="7"/>
  <c r="C17" i="11"/>
  <c r="D36" i="6"/>
  <c r="D37" i="6" s="1"/>
  <c r="G7" i="10"/>
  <c r="C15" i="11"/>
  <c r="C19" i="11" s="1"/>
  <c r="D50" i="6"/>
  <c r="C18" i="11"/>
  <c r="D33" i="11" l="1"/>
  <c r="D34" i="11" s="1"/>
  <c r="D36" i="11"/>
  <c r="G19" i="10"/>
  <c r="G23" i="10" s="1"/>
  <c r="D36" i="7"/>
  <c r="G9" i="10" s="1"/>
  <c r="D37" i="7" l="1"/>
  <c r="D24" i="11" l="1"/>
  <c r="D23" i="11"/>
  <c r="G48" i="8"/>
  <c r="D22" i="11" s="1"/>
  <c r="D25" i="11"/>
  <c r="D21" i="11"/>
  <c r="D26" i="11" s="1"/>
  <c r="G11" i="10" l="1"/>
  <c r="F11" i="10"/>
  <c r="G22" i="10" l="1"/>
  <c r="F16" i="10"/>
  <c r="F20" i="10" s="1"/>
  <c r="G16" i="10"/>
  <c r="G20" i="10" s="1"/>
</calcChain>
</file>

<file path=xl/comments1.xml><?xml version="1.0" encoding="utf-8"?>
<comments xmlns="http://schemas.openxmlformats.org/spreadsheetml/2006/main">
  <authors>
    <author>edwards</author>
    <author>Johanns, Ann M [ECONA]</author>
  </authors>
  <commentList>
    <comment ref="A104" authorId="0" shapeId="0">
      <text>
        <r>
          <rPr>
            <sz val="9"/>
            <color indexed="81"/>
            <rFont val="Tahoma"/>
            <family val="2"/>
          </rPr>
          <t>Input description on Beg Schedules.</t>
        </r>
      </text>
    </comment>
    <comment ref="F104" authorId="0" shapeId="0">
      <text>
        <r>
          <rPr>
            <sz val="9"/>
            <color indexed="81"/>
            <rFont val="Tahoma"/>
            <family val="2"/>
          </rPr>
          <t>Leave this cell blank if the perennial crop 
has not begun to produce yet.</t>
        </r>
      </text>
    </comment>
    <comment ref="A105" authorId="0" shapeId="0">
      <text>
        <r>
          <rPr>
            <sz val="9"/>
            <color indexed="81"/>
            <rFont val="Tahoma"/>
            <family val="2"/>
          </rPr>
          <t>Input description on Beg Schedules.</t>
        </r>
      </text>
    </comment>
    <comment ref="F105" authorId="0" shapeId="0">
      <text>
        <r>
          <rPr>
            <sz val="9"/>
            <color indexed="81"/>
            <rFont val="Tahoma"/>
            <family val="2"/>
          </rPr>
          <t>Leave this cell blank if the perennial crop 
has not begun to produce yet.</t>
        </r>
      </text>
    </comment>
    <comment ref="A106" authorId="0" shapeId="0">
      <text>
        <r>
          <rPr>
            <sz val="9"/>
            <color indexed="81"/>
            <rFont val="Tahoma"/>
            <family val="2"/>
          </rPr>
          <t>Input description on Beg Schedules.</t>
        </r>
      </text>
    </comment>
    <comment ref="F106" authorId="0" shapeId="0">
      <text>
        <r>
          <rPr>
            <sz val="9"/>
            <color indexed="81"/>
            <rFont val="Tahoma"/>
            <family val="2"/>
          </rPr>
          <t>Leave this cell blank if the perennial crop 
has not begun to produce yet.</t>
        </r>
      </text>
    </comment>
    <comment ref="A107" authorId="0" shapeId="0">
      <text>
        <r>
          <rPr>
            <sz val="9"/>
            <color indexed="81"/>
            <rFont val="Tahoma"/>
            <family val="2"/>
          </rPr>
          <t>Input description on Beg Schedules.</t>
        </r>
      </text>
    </comment>
    <comment ref="F107" authorId="0" shapeId="0">
      <text>
        <r>
          <rPr>
            <sz val="9"/>
            <color indexed="81"/>
            <rFont val="Tahoma"/>
            <family val="2"/>
          </rPr>
          <t>Leave this cell blank if the perennial crop 
has not begun to produce yet.</t>
        </r>
      </text>
    </comment>
    <comment ref="F128" authorId="1" shapeId="0">
      <text>
        <r>
          <rPr>
            <sz val="9"/>
            <color indexed="81"/>
            <rFont val="Tahoma"/>
            <family val="2"/>
          </rPr>
          <t>Depreciation rate of 10% suggested.</t>
        </r>
      </text>
    </comment>
    <comment ref="F139" authorId="1" shapeId="0">
      <text>
        <r>
          <rPr>
            <sz val="9"/>
            <color indexed="81"/>
            <rFont val="Tahoma"/>
            <family val="2"/>
          </rPr>
          <t>Depreciation rate of 5% suggested.</t>
        </r>
      </text>
    </comment>
  </commentList>
</comments>
</file>

<file path=xl/comments2.xml><?xml version="1.0" encoding="utf-8"?>
<comments xmlns="http://schemas.openxmlformats.org/spreadsheetml/2006/main">
  <authors>
    <author>Johanns, Ann M [ECONA]</author>
  </authors>
  <commentList>
    <comment ref="A11" authorId="0" shapeId="0">
      <text>
        <r>
          <rPr>
            <sz val="9"/>
            <color indexed="81"/>
            <rFont val="Tahoma"/>
            <family val="2"/>
          </rPr>
          <t>Cost and market values are the same.</t>
        </r>
      </text>
    </comment>
    <comment ref="A23" authorId="0" shapeId="0">
      <text>
        <r>
          <rPr>
            <sz val="9"/>
            <color indexed="81"/>
            <rFont val="Tahoma"/>
            <family val="2"/>
          </rPr>
          <t>Cost and market values may differ.</t>
        </r>
      </text>
    </comment>
  </commentList>
</comments>
</file>

<file path=xl/comments3.xml><?xml version="1.0" encoding="utf-8"?>
<comments xmlns="http://schemas.openxmlformats.org/spreadsheetml/2006/main">
  <authors>
    <author>Johanns, Ann M [ECONA]</author>
  </authors>
  <commentList>
    <comment ref="A11" authorId="0" shapeId="0">
      <text>
        <r>
          <rPr>
            <sz val="9"/>
            <color indexed="81"/>
            <rFont val="Tahoma"/>
            <family val="2"/>
          </rPr>
          <t>Cost and market values are the same.</t>
        </r>
      </text>
    </comment>
    <comment ref="A23" authorId="0" shapeId="0">
      <text>
        <r>
          <rPr>
            <sz val="9"/>
            <color indexed="81"/>
            <rFont val="Tahoma"/>
            <family val="2"/>
          </rPr>
          <t>Cost and market values may differ.</t>
        </r>
      </text>
    </comment>
  </commentList>
</comments>
</file>

<file path=xl/comments4.xml><?xml version="1.0" encoding="utf-8"?>
<comments xmlns="http://schemas.openxmlformats.org/spreadsheetml/2006/main">
  <authors>
    <author xml:space="preserve">Edwards, William M </author>
  </authors>
  <commentList>
    <comment ref="C10" authorId="0" shapeId="0">
      <text>
        <r>
          <rPr>
            <sz val="8"/>
            <color indexed="81"/>
            <rFont val="Tahoma"/>
            <family val="2"/>
          </rPr>
          <t>Livestock purchased and later resold.</t>
        </r>
      </text>
    </comment>
    <comment ref="C12" authorId="0" shapeId="0">
      <text>
        <r>
          <rPr>
            <sz val="8"/>
            <color indexed="81"/>
            <rFont val="Tahoma"/>
            <family val="2"/>
          </rPr>
          <t>Value of patronage refunds paid in cash, only.</t>
        </r>
      </text>
    </comment>
    <comment ref="C13" authorId="0" shapeId="0">
      <text>
        <r>
          <rPr>
            <sz val="8"/>
            <color indexed="81"/>
            <rFont val="Tahoma"/>
            <family val="2"/>
          </rPr>
          <t>Received from USDA or other entities.</t>
        </r>
      </text>
    </comment>
  </commentList>
</comments>
</file>

<file path=xl/comments5.xml><?xml version="1.0" encoding="utf-8"?>
<comments xmlns="http://schemas.openxmlformats.org/spreadsheetml/2006/main">
  <authors>
    <author>Economics Department</author>
    <author xml:space="preserve">Edwards, William M </author>
  </authors>
  <commentList>
    <comment ref="A5" authorId="0" shapeId="0">
      <text>
        <r>
          <rPr>
            <sz val="8"/>
            <color indexed="81"/>
            <rFont val="Tahoma"/>
            <family val="2"/>
          </rPr>
          <t>Place the cursor over cells with red triangles to read comments.</t>
        </r>
      </text>
    </comment>
    <comment ref="B19" authorId="1" shapeId="0">
      <text>
        <r>
          <rPr>
            <sz val="8"/>
            <color indexed="81"/>
            <rFont val="Tahoma"/>
            <family val="2"/>
          </rPr>
          <t>Include both operating 
loans and term loans, 
and beginning balance 
of new installment contracts.</t>
        </r>
      </text>
    </comment>
    <comment ref="C20" authorId="1" shapeId="0">
      <text>
        <r>
          <rPr>
            <sz val="8"/>
            <color indexed="81"/>
            <rFont val="Tahoma"/>
            <family val="2"/>
          </rPr>
          <t>Include both operating loans 
and term loans and installment 
contracts, principal only.</t>
        </r>
      </text>
    </comment>
    <comment ref="D21" authorId="1" shapeId="0">
      <text>
        <r>
          <rPr>
            <sz val="8"/>
            <color indexed="81"/>
            <rFont val="Tahoma"/>
            <family val="2"/>
          </rPr>
          <t>The net cash flow from loans paid and 
received on the line above should equal
the change in loans owed from the
beginning to the end of the year.
If not, some loan payments 
or loan receipts are not accounted for.</t>
        </r>
      </text>
    </comment>
    <comment ref="B24" authorId="1" shapeId="0">
      <text>
        <r>
          <rPr>
            <sz val="8"/>
            <color indexed="81"/>
            <rFont val="Tahoma"/>
            <family val="2"/>
          </rPr>
          <t>May be zero if no nonfarm income is 
used to pay for farm expenses or investments.
Farm assets acquired by gift or inheritance 
should not be included here.</t>
        </r>
      </text>
    </comment>
    <comment ref="C25" authorId="1" shapeId="0">
      <text>
        <r>
          <rPr>
            <sz val="8"/>
            <color indexed="81"/>
            <rFont val="Tahoma"/>
            <family val="2"/>
          </rPr>
          <t>May be zero if no farm income 
is used for nonfarm expenses.</t>
        </r>
      </text>
    </comment>
    <comment ref="A31" authorId="0" shapeId="0">
      <text>
        <r>
          <rPr>
            <sz val="8"/>
            <color indexed="81"/>
            <rFont val="Tahoma"/>
            <family val="2"/>
          </rPr>
          <t>If all cash transactions are included correctly, 
the totals for the two columns will be 
approximately equal. If not, the cash 
discrepancy shows the dollars not accounted for.</t>
        </r>
      </text>
    </comment>
    <comment ref="D31" authorId="1" shapeId="0">
      <text>
        <r>
          <rPr>
            <sz val="8"/>
            <color indexed="81"/>
            <rFont val="Tahoma"/>
            <family val="2"/>
          </rPr>
          <t>If all cash transactions are included correctly, 
the totals for the two columns will be 
approximately equal. If not, the cash 
discrepancy shows the dollars not accounted for.</t>
        </r>
      </text>
    </comment>
  </commentList>
</comments>
</file>

<file path=xl/comments6.xml><?xml version="1.0" encoding="utf-8"?>
<comments xmlns="http://schemas.openxmlformats.org/spreadsheetml/2006/main">
  <authors>
    <author>edwards</author>
  </authors>
  <commentList>
    <comment ref="G9" authorId="0" shapeId="0">
      <text>
        <r>
          <rPr>
            <sz val="9"/>
            <color indexed="81"/>
            <rFont val="Tahoma"/>
            <family val="2"/>
          </rPr>
          <t>Includes any change in the market valuation of land, 
machinery or buildings (net of depreciation), as well 
as the value of any assets acquired by gift or inheritance.</t>
        </r>
      </text>
    </comment>
  </commentList>
</comments>
</file>

<file path=xl/sharedStrings.xml><?xml version="1.0" encoding="utf-8"?>
<sst xmlns="http://schemas.openxmlformats.org/spreadsheetml/2006/main" count="769" uniqueCount="354">
  <si>
    <t xml:space="preserve"> </t>
  </si>
  <si>
    <t xml:space="preserve"> Name</t>
  </si>
  <si>
    <t>Date</t>
  </si>
  <si>
    <t>Quantity</t>
  </si>
  <si>
    <t>Unit</t>
  </si>
  <si>
    <t>Value</t>
  </si>
  <si>
    <t>xxx</t>
  </si>
  <si>
    <t>Acres</t>
  </si>
  <si>
    <t xml:space="preserve">      $/acre</t>
  </si>
  <si>
    <t xml:space="preserve"> Total</t>
  </si>
  <si>
    <t xml:space="preserve">    </t>
  </si>
  <si>
    <t xml:space="preserve">       Price</t>
  </si>
  <si>
    <t xml:space="preserve">   </t>
  </si>
  <si>
    <t>Average</t>
  </si>
  <si>
    <t>Total</t>
  </si>
  <si>
    <t>Number</t>
  </si>
  <si>
    <t>Weight (lbs.)</t>
  </si>
  <si>
    <t xml:space="preserve">      Price</t>
  </si>
  <si>
    <t>Description</t>
  </si>
  <si>
    <t>Head</t>
  </si>
  <si>
    <t>(a)</t>
  </si>
  <si>
    <t>(b)</t>
  </si>
  <si>
    <t>(c)</t>
  </si>
  <si>
    <t>(d)</t>
  </si>
  <si>
    <t xml:space="preserve">Previous </t>
  </si>
  <si>
    <t xml:space="preserve">Cost of </t>
  </si>
  <si>
    <t>Cost</t>
  </si>
  <si>
    <t>Purchases</t>
  </si>
  <si>
    <t>Market</t>
  </si>
  <si>
    <t>and Trades</t>
  </si>
  <si>
    <t>New</t>
  </si>
  <si>
    <t>Number of</t>
  </si>
  <si>
    <t>Land Sold</t>
  </si>
  <si>
    <t>Balance</t>
  </si>
  <si>
    <t>Accrued</t>
  </si>
  <si>
    <t>Owed</t>
  </si>
  <si>
    <t>Interest</t>
  </si>
  <si>
    <t>Rate</t>
  </si>
  <si>
    <t xml:space="preserve"> Beginning Net Worth Statement</t>
  </si>
  <si>
    <t>Farm Assets</t>
  </si>
  <si>
    <t>Cost Value</t>
  </si>
  <si>
    <t>Market Value</t>
  </si>
  <si>
    <t xml:space="preserve">   Farm Liabilities</t>
  </si>
  <si>
    <t xml:space="preserve">     </t>
  </si>
  <si>
    <t>Ending Net Worth Statement</t>
  </si>
  <si>
    <t>Year</t>
  </si>
  <si>
    <t xml:space="preserve"> Income</t>
  </si>
  <si>
    <t xml:space="preserve"> Income Adjustments</t>
  </si>
  <si>
    <t>Ending</t>
  </si>
  <si>
    <t>Beginning</t>
  </si>
  <si>
    <t>Expenses</t>
  </si>
  <si>
    <t xml:space="preserve"> Name </t>
  </si>
  <si>
    <t xml:space="preserve">Year </t>
  </si>
  <si>
    <t>Cash In</t>
  </si>
  <si>
    <t>Cash Out</t>
  </si>
  <si>
    <t>Current ratio</t>
  </si>
  <si>
    <t>Working capital</t>
  </si>
  <si>
    <t>Operating profit margin ratio</t>
  </si>
  <si>
    <t>Asset turnover ratio</t>
  </si>
  <si>
    <t>Place the cursor over cells with red triangles to read comments.</t>
  </si>
  <si>
    <t>Author: William Edwards</t>
  </si>
  <si>
    <t>Net Farm Income Statement</t>
  </si>
  <si>
    <t>Statement of Cash Flows</t>
  </si>
  <si>
    <t>Statement of Owner Equity</t>
  </si>
  <si>
    <t>Financial Performance Measures</t>
  </si>
  <si>
    <t>Date Printed:</t>
  </si>
  <si>
    <t>Depreciation</t>
  </si>
  <si>
    <t>Net Cash Flow</t>
  </si>
  <si>
    <t>Cash Discrepancy</t>
  </si>
  <si>
    <t>Personal Assets (optional)</t>
  </si>
  <si>
    <t>Personal Liabilities (optional)</t>
  </si>
  <si>
    <t>Net worth, market value</t>
  </si>
  <si>
    <t>Net worth per crop acre</t>
  </si>
  <si>
    <t>Current</t>
  </si>
  <si>
    <t>Revenue</t>
  </si>
  <si>
    <t>from Items</t>
  </si>
  <si>
    <t>Sold</t>
  </si>
  <si>
    <t xml:space="preserve"> Number of crop acres farmed during the past year</t>
  </si>
  <si>
    <t xml:space="preserve"> Value of operator and family unpaid labor in the past year</t>
  </si>
  <si>
    <t>Ag Decision Maker -- Iowa State University Extension and Outreach</t>
  </si>
  <si>
    <t>Total value from previous year</t>
  </si>
  <si>
    <t>Value of distributions earned this year</t>
  </si>
  <si>
    <t>Value of distributions paid in cash this year</t>
  </si>
  <si>
    <t>Total value this year</t>
  </si>
  <si>
    <t>from</t>
  </si>
  <si>
    <t>(estimate)</t>
  </si>
  <si>
    <t xml:space="preserve"> Expense Adjustments (paid in advance)</t>
  </si>
  <si>
    <t>Total farm debt-to-asset ratio</t>
  </si>
  <si>
    <t>Farm equity-to-asset ratio</t>
  </si>
  <si>
    <t>Farm debt-to-equity ratio</t>
  </si>
  <si>
    <t>Net farm income from operations</t>
  </si>
  <si>
    <t xml:space="preserve">Year: </t>
  </si>
  <si>
    <t>Source: AgDM File C3-55, based on data from the Iowa Farm Business Association.</t>
  </si>
  <si>
    <t>Expense Adjustments (due)</t>
  </si>
  <si>
    <t>Earnings before interest, taxes, depreciation, and amortization (EBITDA)</t>
  </si>
  <si>
    <t>Schedule B. Crops Held for Sale or Feed</t>
  </si>
  <si>
    <t>Beginning Net Worth Statement</t>
  </si>
  <si>
    <t>Benchmark Values</t>
  </si>
  <si>
    <t>Beginning Value</t>
  </si>
  <si>
    <t>Value Sold or $ of Cash Withdrawn</t>
  </si>
  <si>
    <t>Price</t>
  </si>
  <si>
    <t>Schedule E. Prepaid Expenses</t>
  </si>
  <si>
    <t>Schedule F. Market Livestock</t>
  </si>
  <si>
    <t>Price per</t>
  </si>
  <si>
    <t>Pound</t>
  </si>
  <si>
    <t>Schedule G. Supplies on Hand</t>
  </si>
  <si>
    <t>Schedule I. Unpaid Cooperative Distributions</t>
  </si>
  <si>
    <t>Ending Schedules of Assets and Liabilities</t>
  </si>
  <si>
    <t>Beginning Schedules of Assets and Liabilities</t>
  </si>
  <si>
    <t>Description/Species</t>
  </si>
  <si>
    <r>
      <t>Schedule H. Accounts Receivable</t>
    </r>
    <r>
      <rPr>
        <b/>
        <vertAlign val="superscript"/>
        <sz val="10"/>
        <rFont val="Arial"/>
        <family val="2"/>
      </rPr>
      <t>1</t>
    </r>
  </si>
  <si>
    <r>
      <rPr>
        <vertAlign val="superscript"/>
        <sz val="8"/>
        <rFont val="Arial"/>
        <family val="2"/>
      </rPr>
      <t>1</t>
    </r>
    <r>
      <rPr>
        <sz val="8"/>
        <rFont val="Arial"/>
        <family val="2"/>
      </rPr>
      <t>Include product sales, government program payments and crop insurance payments earned but not yet received.</t>
    </r>
  </si>
  <si>
    <t xml:space="preserve">Schedule J. Investment in Perennial Growing Crops </t>
  </si>
  <si>
    <t>Schedule C. Investment in Annual Growing Crops</t>
  </si>
  <si>
    <t>Schedule K. Breeding Livestock</t>
  </si>
  <si>
    <t xml:space="preserve">          Schedule L. Machinery and Equipment (from depreciation schedule or prior year's statement)</t>
  </si>
  <si>
    <t>Schedule M. Buildings and Improvements (sum from depreciation schedule or prior year)</t>
  </si>
  <si>
    <t>(total $)</t>
  </si>
  <si>
    <t>Schedule Q. Farm Taxes Due</t>
  </si>
  <si>
    <t>Schedule P. Farm Accounts Payable</t>
  </si>
  <si>
    <t xml:space="preserve">Interest </t>
  </si>
  <si>
    <t>Rate - %</t>
  </si>
  <si>
    <t>Schedule S. Fixed Notes and Contracts</t>
  </si>
  <si>
    <r>
      <t>Schedule H. Accounts Receivable</t>
    </r>
    <r>
      <rPr>
        <b/>
        <vertAlign val="superscript"/>
        <sz val="11"/>
        <rFont val="Arial"/>
        <family val="2"/>
      </rPr>
      <t>1</t>
    </r>
  </si>
  <si>
    <t>Schedule L. Machinery and Equipment</t>
  </si>
  <si>
    <t>Schedule N. Farmland</t>
  </si>
  <si>
    <t>Value,</t>
  </si>
  <si>
    <t>$ per Acre</t>
  </si>
  <si>
    <t>Schedule R. Current Notes and Credit Lines</t>
  </si>
  <si>
    <t>Principal Due,</t>
  </si>
  <si>
    <t>Next 12 mos.</t>
  </si>
  <si>
    <t>Principal Due</t>
  </si>
  <si>
    <t>Beyond 12 mos.</t>
  </si>
  <si>
    <t>Total revenue allocation</t>
  </si>
  <si>
    <t>Ending Balance</t>
  </si>
  <si>
    <t>Beginning Balance</t>
  </si>
  <si>
    <t>Working capital to total revenue ratio</t>
  </si>
  <si>
    <t>Rate of return on farm assets (ROA)</t>
  </si>
  <si>
    <t>Rate of return on farm equity (ROE)</t>
  </si>
  <si>
    <t>Percent Change in Net Worth (i / h)</t>
  </si>
  <si>
    <t>Working Capital (a - d)</t>
  </si>
  <si>
    <t>Current Asset-to-Debt Ratio (a / d)</t>
  </si>
  <si>
    <t>Total Debt-to-Asset Ratio (f / c)</t>
  </si>
  <si>
    <t>(a) Total Cash Income</t>
  </si>
  <si>
    <t>(d) Total Cash Expenses</t>
  </si>
  <si>
    <t>(b) Net adjustment (ending - beginning)</t>
  </si>
  <si>
    <t>(f) Net adjustment (ending - beginning)</t>
  </si>
  <si>
    <t>(e) Net adjustment (beginning - ending)</t>
  </si>
  <si>
    <t>(g) Depreciation (Sched. J + L + M)</t>
  </si>
  <si>
    <t>Schedule D. Commercial Feed on Hand</t>
  </si>
  <si>
    <t>Estimated</t>
  </si>
  <si>
    <t>Market Value,</t>
  </si>
  <si>
    <t>Schedule O. Farm Securities and Certificates (farm-related stocks, bonds, shares, etc.)</t>
  </si>
  <si>
    <t>(a + b - c - d)</t>
  </si>
  <si>
    <t>(i) Net Farm Income from Operations (c - h)</t>
  </si>
  <si>
    <t>Acres purchased this year</t>
  </si>
  <si>
    <t>Acres sold this year</t>
  </si>
  <si>
    <t>Total at end of year</t>
  </si>
  <si>
    <t>Schedule M. Buildings and Depreciable Improvements</t>
  </si>
  <si>
    <t>Beginning of the year</t>
  </si>
  <si>
    <t>b) Total Fixed Assets</t>
  </si>
  <si>
    <t>c) Total Farm Assets (a + b)</t>
  </si>
  <si>
    <t>g) Farm Net Worth (c - f)</t>
  </si>
  <si>
    <t>e) Total Fixed Liabilities</t>
  </si>
  <si>
    <t>f) Total Farm Liabilities (d + e)</t>
  </si>
  <si>
    <t>h) Farm Net Worth Last Year</t>
  </si>
  <si>
    <t>i) Change in Farm Net Worth (g - h)</t>
  </si>
  <si>
    <t>Personal Debt-to-Asset Ratio (k / j)</t>
  </si>
  <si>
    <t>a)  Farm net worth, beginning of year</t>
  </si>
  <si>
    <t>b) Change in market value of capital assets (net of depreciation)</t>
  </si>
  <si>
    <t>c)  Net farm income (accrual)</t>
  </si>
  <si>
    <t>d)  Net nonfarm investments and withdrawals</t>
  </si>
  <si>
    <t>e)  Calculated change in net worth (b + c + d)</t>
  </si>
  <si>
    <t>f)  Farm net worth, end of year</t>
  </si>
  <si>
    <t>g)  Actual change in net worth (f - a)</t>
  </si>
  <si>
    <t xml:space="preserve"> Schedule A. Farm Checking, Savings and Hedging Account Balances</t>
  </si>
  <si>
    <t>(a)
Previous Year Value</t>
  </si>
  <si>
    <t>Value 
(a + b - d)</t>
  </si>
  <si>
    <t xml:space="preserve"> (c)
Remaining Life, Years</t>
  </si>
  <si>
    <t>(d)
Depreciation
(a + b) / c</t>
  </si>
  <si>
    <t>(b)
New 
Investment</t>
  </si>
  <si>
    <t>Overall Debt-to-Asset Ratio (n / m)</t>
  </si>
  <si>
    <t>Total Net Worth, Market Value (g + l)</t>
  </si>
  <si>
    <t>Farm Financial Statements - Beginning Schedules</t>
  </si>
  <si>
    <t>Farm Financial Statements - Ending Schedules</t>
  </si>
  <si>
    <r>
      <t xml:space="preserve">See AgDM File C3-56, </t>
    </r>
    <r>
      <rPr>
        <u/>
        <sz val="10"/>
        <color rgb="FFC00000"/>
        <rFont val="Arial"/>
        <family val="2"/>
      </rPr>
      <t xml:space="preserve">Farm Financial Statements </t>
    </r>
    <r>
      <rPr>
        <sz val="10"/>
        <rFont val="Arial"/>
        <family val="2"/>
      </rPr>
      <t>to learn more on understanding a farm's financial position and performance.</t>
    </r>
  </si>
  <si>
    <r>
      <t xml:space="preserve">See AgDM File C3-56, </t>
    </r>
    <r>
      <rPr>
        <u/>
        <sz val="9"/>
        <color rgb="FFC00000"/>
        <rFont val="Arial"/>
        <family val="2"/>
      </rPr>
      <t xml:space="preserve">Farm Financial Statements </t>
    </r>
    <r>
      <rPr>
        <sz val="9"/>
        <rFont val="Arial"/>
        <family val="2"/>
      </rPr>
      <t>to learn more on understanding a farm's financial position and performance.</t>
    </r>
  </si>
  <si>
    <t>Enter your input values in shaded, unprotected cells.</t>
  </si>
  <si>
    <t>Iowa Farms</t>
  </si>
  <si>
    <t xml:space="preserve">Date Loan Received </t>
  </si>
  <si>
    <t>or Last Payment Made</t>
  </si>
  <si>
    <t>Source and Purpose</t>
  </si>
  <si>
    <t>Due in 12 months - fixed (Sch. S)</t>
  </si>
  <si>
    <t>Farm accounts payable (Sch. P)</t>
  </si>
  <si>
    <t>Farm taxes due (Sch. Q)</t>
  </si>
  <si>
    <t>Current Liabilities</t>
  </si>
  <si>
    <t>Current notes and credit lines (Sch. R)</t>
  </si>
  <si>
    <t>Accrued interest - current (Sch. R)</t>
  </si>
  <si>
    <t>- fixed (Sch. S)</t>
  </si>
  <si>
    <t>Principal due on notes and contracts</t>
  </si>
  <si>
    <t>d) Total Current Liabilities</t>
  </si>
  <si>
    <t>Fixed Liabilities</t>
  </si>
  <si>
    <t>Notes and contracts, due &gt; 12 mo. (Sch. S)</t>
  </si>
  <si>
    <t>Credit card, charge accounts, etc.</t>
  </si>
  <si>
    <t>Automobile loans</t>
  </si>
  <si>
    <t>Accounts payable, taxes due</t>
  </si>
  <si>
    <t>Other loans</t>
  </si>
  <si>
    <t>Real estate, other long-term loans</t>
  </si>
  <si>
    <t>Other personal liabilities</t>
  </si>
  <si>
    <t>k) Total Personal Liabilities</t>
  </si>
  <si>
    <t>n) Total Liabilities, Farm and Personal (f + k)</t>
  </si>
  <si>
    <t>Checking, savings accounts (Sch. A)</t>
  </si>
  <si>
    <t>Current Assets</t>
  </si>
  <si>
    <t>Crops held for sale/feed (Sch. B)</t>
  </si>
  <si>
    <t>Investment in annual crops (Sch. C)</t>
  </si>
  <si>
    <t>Commercial feed on hand (Sch. D)</t>
  </si>
  <si>
    <t>Prepaid expenses (Sch. E)</t>
  </si>
  <si>
    <t>Market livestock (Sch. F)</t>
  </si>
  <si>
    <t>Supplies on hand (Sch. G)</t>
  </si>
  <si>
    <t>Accounts receivable (Sch. H)</t>
  </si>
  <si>
    <t>Other current assets</t>
  </si>
  <si>
    <t>a) Total Current Assets</t>
  </si>
  <si>
    <t>Unpaid co-op. distributions (Sch. I)</t>
  </si>
  <si>
    <t>Investment in perennial crops (Sch. J)</t>
  </si>
  <si>
    <t xml:space="preserve">Breeding livestock (Sch. K) </t>
  </si>
  <si>
    <t>Machinery &amp; equipment (Sch. L)</t>
  </si>
  <si>
    <t>Buildings/improvements (Sch. M)</t>
  </si>
  <si>
    <t>Farmland (Sch. N)</t>
  </si>
  <si>
    <t>Farm securities, certificates (Sch. O)</t>
  </si>
  <si>
    <t>Fixed Assets</t>
  </si>
  <si>
    <t>Bank accounts, cash, savings</t>
  </si>
  <si>
    <t>Automobiles, boats, etc.</t>
  </si>
  <si>
    <t>Household goods, clothing, personal items</t>
  </si>
  <si>
    <t xml:space="preserve">Stocks, bonds, retirement accounts, life insurance </t>
  </si>
  <si>
    <t>Real estate</t>
  </si>
  <si>
    <t>Other personal assets</t>
  </si>
  <si>
    <t>j) Total Personal Assets</t>
  </si>
  <si>
    <t>l) Total Personal Net Worth (j - k)</t>
  </si>
  <si>
    <t>m) Total Assets, Farm &amp; Personal, Mkt. Value (c + j)</t>
  </si>
  <si>
    <r>
      <t xml:space="preserve">Cash Income </t>
    </r>
    <r>
      <rPr>
        <i/>
        <sz val="10"/>
        <color indexed="8"/>
        <rFont val="Arial"/>
        <family val="2"/>
      </rPr>
      <t>(number in ( ) matches IRS Sched. F)</t>
    </r>
  </si>
  <si>
    <r>
      <t>Sales of livestock bought for resale</t>
    </r>
    <r>
      <rPr>
        <i/>
        <sz val="10"/>
        <color indexed="8"/>
        <rFont val="Arial"/>
        <family val="2"/>
      </rPr>
      <t xml:space="preserve"> (1a)</t>
    </r>
  </si>
  <si>
    <r>
      <t xml:space="preserve">Sales of market livestock, crops, etc. </t>
    </r>
    <r>
      <rPr>
        <i/>
        <sz val="10"/>
        <color indexed="8"/>
        <rFont val="Arial"/>
        <family val="2"/>
      </rPr>
      <t>(2)</t>
    </r>
  </si>
  <si>
    <r>
      <t xml:space="preserve">Custom hire income </t>
    </r>
    <r>
      <rPr>
        <i/>
        <sz val="10"/>
        <color indexed="8"/>
        <rFont val="Arial"/>
        <family val="2"/>
      </rPr>
      <t>(7)</t>
    </r>
  </si>
  <si>
    <t>Sales of breeding livestock</t>
  </si>
  <si>
    <r>
      <t>Cash Expenses</t>
    </r>
    <r>
      <rPr>
        <i/>
        <sz val="10"/>
        <color indexed="8"/>
        <rFont val="Arial"/>
        <family val="2"/>
      </rPr>
      <t xml:space="preserve"> (number in ( ) matches IRS Sched. F)</t>
    </r>
  </si>
  <si>
    <r>
      <t>Car, truck expenses</t>
    </r>
    <r>
      <rPr>
        <i/>
        <sz val="10"/>
        <color indexed="8"/>
        <rFont val="Arial"/>
        <family val="2"/>
      </rPr>
      <t xml:space="preserve"> (10)</t>
    </r>
  </si>
  <si>
    <t>Livestock purchased</t>
  </si>
  <si>
    <t>Net Farm Income (cash) (a - d)</t>
  </si>
  <si>
    <t>Hedging accounts balance (Sched. A)</t>
  </si>
  <si>
    <t>Crops held for sale or feed (Sched. B)</t>
  </si>
  <si>
    <t>Market livestock (Sched. F)</t>
  </si>
  <si>
    <t>Accounts receivable (Sched. H)</t>
  </si>
  <si>
    <t>Unpaid cooperative distributions (Sched. I)</t>
  </si>
  <si>
    <t xml:space="preserve">Breeding livestock (Sched. K) </t>
  </si>
  <si>
    <t>Subtotal of income adjustments</t>
  </si>
  <si>
    <t>Investment in annual growing crops (Sched. C)</t>
  </si>
  <si>
    <t>Commercial feed on hand (Sched. D)</t>
  </si>
  <si>
    <t>Prepaid expenses (Sched. E)</t>
  </si>
  <si>
    <t>Supplies on hand (Sched. G)</t>
  </si>
  <si>
    <t>Farm accounts payable (Sched. P)</t>
  </si>
  <si>
    <t>Farm taxes due (Sched. Q)</t>
  </si>
  <si>
    <t>Accrued interest (Sched. R + S)</t>
  </si>
  <si>
    <t xml:space="preserve">Subtotal adjustments (exp. paid in advance) </t>
  </si>
  <si>
    <t>Subtotal adjustments (expenses due)</t>
  </si>
  <si>
    <t>Cash farm income and expenses (operating)</t>
  </si>
  <si>
    <t>Total cash income (line a, Net Farm Income Statement)</t>
  </si>
  <si>
    <t>Capital assets (investing)</t>
  </si>
  <si>
    <t>Sales of capital assets (Sched. L, M, N, O)</t>
  </si>
  <si>
    <t>Cost of purchases and trades (Sched. J, L, M, N, O)</t>
  </si>
  <si>
    <t>New loans received</t>
  </si>
  <si>
    <t>Principal repaid</t>
  </si>
  <si>
    <t>Discrepancy in loans received and paid vs. change in prin. owed</t>
  </si>
  <si>
    <t>Loans (financing)</t>
  </si>
  <si>
    <t>Nonfarm income invested in the farm business</t>
  </si>
  <si>
    <t>Nonfarm</t>
  </si>
  <si>
    <t>Cash withdrawn from the farm for living, taxes, savings, etc.</t>
  </si>
  <si>
    <t>Beginning of year (Sched. A)</t>
  </si>
  <si>
    <t>End of year (Sched. A)</t>
  </si>
  <si>
    <t>Cash on hand (balance in farm checking, savings accounts)</t>
  </si>
  <si>
    <t>Total cash in and cash out</t>
  </si>
  <si>
    <t>(Line g, Beginning Net Worth Statement)</t>
  </si>
  <si>
    <t>(Line i, Ending Net Worth Statement, market value minus cost value)</t>
  </si>
  <si>
    <t>nonfarm income invested in farm</t>
  </si>
  <si>
    <t>minus cash withdrawn from farm</t>
  </si>
  <si>
    <t>(Line g, Ending Net Worth Statement)</t>
  </si>
  <si>
    <t>Change in net worth not accounted for (g - e)</t>
  </si>
  <si>
    <t>Liquidity</t>
  </si>
  <si>
    <t>Solvency</t>
  </si>
  <si>
    <t>Profitability</t>
  </si>
  <si>
    <t>Financial Efficiency</t>
  </si>
  <si>
    <t>Repayment Capacity</t>
  </si>
  <si>
    <t>Operating expense ratio</t>
  </si>
  <si>
    <t>Depreciation expense ratio</t>
  </si>
  <si>
    <t>Interest expense ratio</t>
  </si>
  <si>
    <r>
      <t xml:space="preserve">Chemicals </t>
    </r>
    <r>
      <rPr>
        <i/>
        <sz val="10"/>
        <color indexed="8"/>
        <rFont val="Arial"/>
        <family val="2"/>
      </rPr>
      <t>(11)</t>
    </r>
  </si>
  <si>
    <r>
      <t>Conservation expenses</t>
    </r>
    <r>
      <rPr>
        <i/>
        <sz val="10"/>
        <color indexed="8"/>
        <rFont val="Arial"/>
        <family val="2"/>
      </rPr>
      <t xml:space="preserve"> (12)</t>
    </r>
  </si>
  <si>
    <r>
      <t>Custom hire</t>
    </r>
    <r>
      <rPr>
        <i/>
        <sz val="10"/>
        <color indexed="8"/>
        <rFont val="Arial"/>
        <family val="2"/>
      </rPr>
      <t xml:space="preserve"> (13)</t>
    </r>
  </si>
  <si>
    <r>
      <t>Employee benefits</t>
    </r>
    <r>
      <rPr>
        <i/>
        <sz val="10"/>
        <color indexed="8"/>
        <rFont val="Arial"/>
        <family val="2"/>
      </rPr>
      <t xml:space="preserve"> (15)</t>
    </r>
  </si>
  <si>
    <r>
      <t>Feed purchased</t>
    </r>
    <r>
      <rPr>
        <i/>
        <sz val="10"/>
        <color indexed="8"/>
        <rFont val="Arial"/>
        <family val="2"/>
      </rPr>
      <t xml:space="preserve"> (16)</t>
    </r>
  </si>
  <si>
    <r>
      <t xml:space="preserve">Fertilizer, lime </t>
    </r>
    <r>
      <rPr>
        <i/>
        <sz val="10"/>
        <color indexed="8"/>
        <rFont val="Arial"/>
        <family val="2"/>
      </rPr>
      <t>(17)</t>
    </r>
  </si>
  <si>
    <r>
      <t xml:space="preserve">Freight, trucking </t>
    </r>
    <r>
      <rPr>
        <i/>
        <sz val="10"/>
        <color indexed="8"/>
        <rFont val="Arial"/>
        <family val="2"/>
      </rPr>
      <t>(18)</t>
    </r>
  </si>
  <si>
    <r>
      <t xml:space="preserve">Gasoline, fuel, oil </t>
    </r>
    <r>
      <rPr>
        <i/>
        <sz val="10"/>
        <color indexed="8"/>
        <rFont val="Arial"/>
        <family val="2"/>
      </rPr>
      <t>(19)</t>
    </r>
  </si>
  <si>
    <r>
      <t xml:space="preserve">Insurance </t>
    </r>
    <r>
      <rPr>
        <i/>
        <sz val="10"/>
        <color indexed="8"/>
        <rFont val="Arial"/>
        <family val="2"/>
      </rPr>
      <t>(20)</t>
    </r>
  </si>
  <si>
    <r>
      <t xml:space="preserve">Labor hired </t>
    </r>
    <r>
      <rPr>
        <i/>
        <sz val="10"/>
        <color indexed="8"/>
        <rFont val="Arial"/>
        <family val="2"/>
      </rPr>
      <t>(22)</t>
    </r>
  </si>
  <si>
    <r>
      <t xml:space="preserve">Pension, profit-share plans </t>
    </r>
    <r>
      <rPr>
        <i/>
        <sz val="10"/>
        <color indexed="8"/>
        <rFont val="Arial"/>
        <family val="2"/>
      </rPr>
      <t>(23)</t>
    </r>
  </si>
  <si>
    <r>
      <t xml:space="preserve">Rent, lease payments </t>
    </r>
    <r>
      <rPr>
        <i/>
        <sz val="10"/>
        <color indexed="8"/>
        <rFont val="Arial"/>
        <family val="2"/>
      </rPr>
      <t>(24a + 24b)</t>
    </r>
  </si>
  <si>
    <r>
      <t xml:space="preserve">Repairs, maintenance </t>
    </r>
    <r>
      <rPr>
        <i/>
        <sz val="10"/>
        <color indexed="8"/>
        <rFont val="Arial"/>
        <family val="2"/>
      </rPr>
      <t>(25)</t>
    </r>
  </si>
  <si>
    <r>
      <t xml:space="preserve">Seeds, plants </t>
    </r>
    <r>
      <rPr>
        <i/>
        <sz val="10"/>
        <color indexed="8"/>
        <rFont val="Arial"/>
        <family val="2"/>
      </rPr>
      <t>(26)</t>
    </r>
  </si>
  <si>
    <r>
      <t xml:space="preserve">Storage, warehousing </t>
    </r>
    <r>
      <rPr>
        <i/>
        <sz val="10"/>
        <color indexed="8"/>
        <rFont val="Arial"/>
        <family val="2"/>
      </rPr>
      <t>(27)</t>
    </r>
  </si>
  <si>
    <r>
      <t xml:space="preserve">Supplies purchased </t>
    </r>
    <r>
      <rPr>
        <i/>
        <sz val="10"/>
        <color indexed="8"/>
        <rFont val="Arial"/>
        <family val="2"/>
      </rPr>
      <t>(28)</t>
    </r>
  </si>
  <si>
    <r>
      <t>Taxes (farm)</t>
    </r>
    <r>
      <rPr>
        <i/>
        <sz val="10"/>
        <color indexed="8"/>
        <rFont val="Arial"/>
        <family val="2"/>
      </rPr>
      <t xml:space="preserve"> (29)</t>
    </r>
  </si>
  <si>
    <r>
      <t>Utilities</t>
    </r>
    <r>
      <rPr>
        <i/>
        <sz val="10"/>
        <color indexed="8"/>
        <rFont val="Arial"/>
        <family val="2"/>
      </rPr>
      <t xml:space="preserve"> (30)</t>
    </r>
  </si>
  <si>
    <r>
      <t xml:space="preserve">Vet. fees, medicine, breeding </t>
    </r>
    <r>
      <rPr>
        <i/>
        <sz val="10"/>
        <color indexed="8"/>
        <rFont val="Arial"/>
        <family val="2"/>
      </rPr>
      <t>(31)</t>
    </r>
  </si>
  <si>
    <t>(excluding interest)</t>
  </si>
  <si>
    <t>(h) Total Operating Expenses (d + e + f + g)</t>
  </si>
  <si>
    <t>Total Farm Expenses (h + j)</t>
  </si>
  <si>
    <t>(k) Sales of farmland (Sched. N)</t>
  </si>
  <si>
    <t>(l) Cost value of farmland sold (Sched. N)</t>
  </si>
  <si>
    <t>(m) Capital gains or losses (k - l)</t>
  </si>
  <si>
    <t>(n) Net Farm Income (accrual) (i - j + m)</t>
  </si>
  <si>
    <t>Value of Farm Production</t>
  </si>
  <si>
    <t>Interest Adjustments</t>
  </si>
  <si>
    <t xml:space="preserve">(j) Net interest expense </t>
  </si>
  <si>
    <t>Income from operations ratio</t>
  </si>
  <si>
    <t>(Basis)</t>
  </si>
  <si>
    <t>Improvements made to land (nondeprec.)</t>
  </si>
  <si>
    <t xml:space="preserve"> (c minus feed and livestock purchases)</t>
  </si>
  <si>
    <t>Ending Value</t>
  </si>
  <si>
    <t>New purchases</t>
  </si>
  <si>
    <t>Value of New Investments</t>
  </si>
  <si>
    <t>Net farm income (accrual)</t>
  </si>
  <si>
    <t xml:space="preserve">Capital debt repayment margin </t>
  </si>
  <si>
    <t>h)  Percent of net farm income retained in the business this year (c + d) / c</t>
  </si>
  <si>
    <t xml:space="preserve">i)   Percent of change in market value net worth from retained earnings this year </t>
  </si>
  <si>
    <t xml:space="preserve">     (cost value g / market value g)</t>
  </si>
  <si>
    <t xml:space="preserve"> - fixed (Sch. S)</t>
  </si>
  <si>
    <t>(c) Gross Farm Revenue (a + b)</t>
  </si>
  <si>
    <t>Subtotal</t>
  </si>
  <si>
    <t>(cash interest paid - beginning + ending)</t>
  </si>
  <si>
    <r>
      <t>Interest, total paid</t>
    </r>
    <r>
      <rPr>
        <sz val="9"/>
        <rFont val="Arial"/>
        <family val="2"/>
      </rPr>
      <t xml:space="preserve"> (IRS Sched. F line 21a + 21 b)</t>
    </r>
  </si>
  <si>
    <t>Total cash expenses (line d, Net Farm Income Statement + interest paid)</t>
  </si>
  <si>
    <t xml:space="preserve">This institution is an equal opportunity provider. For the full non-discrimination statement or accommodation inquiries, go to www.extension.iastate.edu/diversity/ext. </t>
  </si>
  <si>
    <t>Hedging accounts balances (total) - market value</t>
  </si>
  <si>
    <t>Hedging accounts (Sch. A) - market</t>
  </si>
  <si>
    <r>
      <t xml:space="preserve">Cooperative distributions paid </t>
    </r>
    <r>
      <rPr>
        <i/>
        <sz val="10"/>
        <color indexed="8"/>
        <rFont val="Arial"/>
        <family val="2"/>
      </rPr>
      <t>(3a)</t>
    </r>
  </si>
  <si>
    <r>
      <t xml:space="preserve">Agricultural program payments </t>
    </r>
    <r>
      <rPr>
        <i/>
        <sz val="10"/>
        <color indexed="8"/>
        <rFont val="Arial"/>
        <family val="2"/>
      </rPr>
      <t>(4a)</t>
    </r>
  </si>
  <si>
    <r>
      <t>Crop insurance proceeds</t>
    </r>
    <r>
      <rPr>
        <i/>
        <sz val="10"/>
        <color indexed="8"/>
        <rFont val="Arial"/>
        <family val="2"/>
      </rPr>
      <t xml:space="preserve"> (6a)</t>
    </r>
  </si>
  <si>
    <r>
      <t xml:space="preserve">Other income (cash only)  </t>
    </r>
    <r>
      <rPr>
        <i/>
        <sz val="10"/>
        <color indexed="8"/>
        <rFont val="Arial"/>
        <family val="2"/>
      </rPr>
      <t>(8)</t>
    </r>
  </si>
  <si>
    <t>Withdrawals from hedging accounts</t>
  </si>
  <si>
    <t>Deposits to hedging accounts</t>
  </si>
  <si>
    <r>
      <t xml:space="preserve">Other expenses (cash only) </t>
    </r>
    <r>
      <rPr>
        <i/>
        <sz val="10"/>
        <color indexed="8"/>
        <rFont val="Arial"/>
        <family val="2"/>
      </rPr>
      <t>(32 total)</t>
    </r>
  </si>
  <si>
    <t>(Line n, Net Farm Income Statement)</t>
  </si>
  <si>
    <t>Version 1.7_062021</t>
  </si>
  <si>
    <t>Average Values for 2011 to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</si>
</sst>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0.0%"/>
    <numFmt numFmtId="166" formatCode="mm/dd/yy"/>
    <numFmt numFmtId="167" formatCode="&quot;$&quot;#,##0"/>
    <numFmt numFmtId="168" formatCode="&quot;$&quot;#,##0.00"/>
    <numFmt numFmtId="169" formatCode="m/d/yy;@"/>
    <numFmt numFmtId="170" formatCode="0.000"/>
    <numFmt numFmtId="171" formatCode="_(&quot;$&quot;* #,##0_);_(&quot;$&quot;* \(#,##0\);_(&quot;$&quot;* &quot;-&quot;??_);_(@_)"/>
    <numFmt numFmtId="172" formatCode="_(* #,##0_);_(* \(#,##0\);_(* &quot;-&quot;??_);_(@_)"/>
  </numFmts>
  <fonts count="56">
    <font>
      <sz val="10"/>
      <name val="Arial"/>
    </font>
    <font>
      <sz val="10"/>
      <name val="Arial"/>
      <family val="2"/>
    </font>
    <font>
      <u/>
      <sz val="12"/>
      <color indexed="12"/>
      <name val="Arial MT"/>
    </font>
    <font>
      <sz val="12"/>
      <name val="Arial MT"/>
    </font>
    <font>
      <sz val="8"/>
      <name val="Arial MT"/>
    </font>
    <font>
      <b/>
      <sz val="11"/>
      <color indexed="63"/>
      <name val="Arial"/>
      <family val="2"/>
    </font>
    <font>
      <b/>
      <sz val="10"/>
      <name val="Arial"/>
      <family val="2"/>
    </font>
    <font>
      <u/>
      <sz val="10"/>
      <color indexed="12"/>
      <name val="Arial"/>
      <family val="2"/>
    </font>
    <font>
      <sz val="9"/>
      <name val="Arial"/>
      <family val="2"/>
    </font>
    <font>
      <sz val="8"/>
      <color indexed="81"/>
      <name val="Tahoma"/>
      <family val="2"/>
    </font>
    <font>
      <sz val="6"/>
      <name val="Arial"/>
      <family val="2"/>
    </font>
    <font>
      <b/>
      <sz val="10"/>
      <color indexed="60"/>
      <name val="Arial"/>
      <family val="2"/>
    </font>
    <font>
      <sz val="12"/>
      <name val="Arial"/>
      <family val="2"/>
    </font>
    <font>
      <b/>
      <sz val="13"/>
      <color indexed="8"/>
      <name val="Arial"/>
      <family val="2"/>
    </font>
    <font>
      <sz val="11"/>
      <name val="Arial"/>
      <family val="2"/>
    </font>
    <font>
      <b/>
      <sz val="11"/>
      <name val="Arial"/>
      <family val="2"/>
    </font>
    <font>
      <sz val="8"/>
      <name val="Arial"/>
      <family val="2"/>
    </font>
    <font>
      <sz val="11"/>
      <color indexed="8"/>
      <name val="Arial"/>
      <family val="2"/>
    </font>
    <font>
      <b/>
      <sz val="13"/>
      <color indexed="63"/>
      <name val="Arial"/>
      <family val="2"/>
    </font>
    <font>
      <u/>
      <sz val="10"/>
      <color rgb="FFC00000"/>
      <name val="Arial"/>
      <family val="2"/>
    </font>
    <font>
      <b/>
      <i/>
      <sz val="12"/>
      <name val="Arial"/>
      <family val="2"/>
    </font>
    <font>
      <b/>
      <sz val="13"/>
      <name val="Arial"/>
      <family val="2"/>
    </font>
    <font>
      <b/>
      <sz val="14"/>
      <name val="Arial"/>
      <family val="2"/>
    </font>
    <font>
      <b/>
      <sz val="10"/>
      <color indexed="8"/>
      <name val="Arial"/>
      <family val="2"/>
    </font>
    <font>
      <b/>
      <sz val="12"/>
      <color indexed="8"/>
      <name val="Arial"/>
      <family val="2"/>
    </font>
    <font>
      <b/>
      <i/>
      <sz val="10"/>
      <color indexed="8"/>
      <name val="Arial"/>
      <family val="2"/>
    </font>
    <font>
      <sz val="10"/>
      <color indexed="8"/>
      <name val="Arial"/>
      <family val="2"/>
    </font>
    <font>
      <sz val="9"/>
      <color indexed="8"/>
      <name val="Arial"/>
      <family val="2"/>
    </font>
    <font>
      <b/>
      <sz val="9"/>
      <color indexed="8"/>
      <name val="Arial"/>
      <family val="2"/>
    </font>
    <font>
      <b/>
      <sz val="9"/>
      <name val="Arial"/>
      <family val="2"/>
    </font>
    <font>
      <sz val="11"/>
      <color rgb="FFFF0000"/>
      <name val="Arial"/>
      <family val="2"/>
    </font>
    <font>
      <sz val="9"/>
      <color rgb="FFFF0000"/>
      <name val="Arial"/>
      <family val="2"/>
    </font>
    <font>
      <sz val="10"/>
      <color rgb="FFFF0000"/>
      <name val="Arial"/>
      <family val="2"/>
    </font>
    <font>
      <sz val="12"/>
      <color rgb="FFFF0000"/>
      <name val="Arial"/>
      <family val="2"/>
    </font>
    <font>
      <sz val="9"/>
      <color indexed="81"/>
      <name val="Tahoma"/>
      <family val="2"/>
    </font>
    <font>
      <sz val="8"/>
      <color indexed="8"/>
      <name val="Arial"/>
      <family val="2"/>
    </font>
    <font>
      <u/>
      <sz val="10"/>
      <name val="Arial"/>
      <family val="2"/>
    </font>
    <font>
      <sz val="6"/>
      <color indexed="63"/>
      <name val="Arial"/>
      <family val="2"/>
    </font>
    <font>
      <b/>
      <sz val="16"/>
      <name val="Arial"/>
      <family val="2"/>
    </font>
    <font>
      <b/>
      <sz val="14"/>
      <color indexed="8"/>
      <name val="Arial"/>
      <family val="2"/>
    </font>
    <font>
      <b/>
      <vertAlign val="superscript"/>
      <sz val="10"/>
      <name val="Arial"/>
      <family val="2"/>
    </font>
    <font>
      <vertAlign val="superscript"/>
      <sz val="8"/>
      <name val="Arial"/>
      <family val="2"/>
    </font>
    <font>
      <b/>
      <vertAlign val="superscript"/>
      <sz val="11"/>
      <name val="Arial"/>
      <family val="2"/>
    </font>
    <font>
      <b/>
      <sz val="8"/>
      <color indexed="8"/>
      <name val="Arial"/>
      <family val="2"/>
    </font>
    <font>
      <i/>
      <sz val="8"/>
      <name val="Arial"/>
      <family val="2"/>
    </font>
    <font>
      <i/>
      <sz val="10"/>
      <color indexed="8"/>
      <name val="Arial"/>
      <family val="2"/>
    </font>
    <font>
      <sz val="10"/>
      <name val="Arial"/>
      <family val="2"/>
    </font>
    <font>
      <b/>
      <sz val="9.5"/>
      <color indexed="8"/>
      <name val="Arial"/>
      <family val="2"/>
    </font>
    <font>
      <b/>
      <sz val="16"/>
      <color indexed="9"/>
      <name val="Arial"/>
      <family val="2"/>
    </font>
    <font>
      <u/>
      <sz val="9"/>
      <color rgb="FFC00000"/>
      <name val="Arial"/>
      <family val="2"/>
    </font>
    <font>
      <sz val="10"/>
      <color rgb="FFC00000"/>
      <name val="Arial"/>
      <family val="2"/>
    </font>
    <font>
      <sz val="12"/>
      <color rgb="FFC00000"/>
      <name val="Arial"/>
      <family val="2"/>
    </font>
    <font>
      <sz val="11"/>
      <color rgb="FFC00000"/>
      <name val="Arial"/>
      <family val="2"/>
    </font>
    <font>
      <sz val="12"/>
      <color rgb="FFC00000"/>
      <name val="Arial MT"/>
    </font>
    <font>
      <sz val="9"/>
      <color rgb="FFC00000"/>
      <name val="Arial"/>
      <family val="2"/>
    </font>
    <font>
      <sz val="11"/>
      <color indexed="63"/>
      <name val="Arial"/>
      <family val="2"/>
    </font>
  </fonts>
  <fills count="10">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43"/>
        <bgColor indexed="64"/>
      </patternFill>
    </fill>
    <fill>
      <patternFill patternType="solid">
        <fgColor indexed="26"/>
        <bgColor indexed="64"/>
      </patternFill>
    </fill>
    <fill>
      <patternFill patternType="solid">
        <fgColor rgb="FFFFFFCC"/>
        <bgColor indexed="64"/>
      </patternFill>
    </fill>
    <fill>
      <patternFill patternType="solid">
        <fgColor theme="2" tint="-9.9978637043366805E-2"/>
        <bgColor indexed="64"/>
      </patternFill>
    </fill>
    <fill>
      <patternFill patternType="solid">
        <fgColor rgb="FFC00000"/>
        <bgColor indexed="64"/>
      </patternFill>
    </fill>
    <fill>
      <patternFill patternType="solid">
        <fgColor theme="2"/>
        <bgColor indexed="64"/>
      </patternFill>
    </fill>
  </fills>
  <borders count="234">
    <border>
      <left/>
      <right/>
      <top/>
      <bottom/>
      <diagonal/>
    </border>
    <border>
      <left style="medium">
        <color indexed="64"/>
      </left>
      <right/>
      <top/>
      <bottom style="double">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diagonal/>
    </border>
    <border>
      <left style="thin">
        <color indexed="64"/>
      </left>
      <right style="thin">
        <color indexed="64"/>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medium">
        <color indexed="64"/>
      </right>
      <top style="double">
        <color indexed="64"/>
      </top>
      <bottom/>
      <diagonal/>
    </border>
    <border>
      <left style="thin">
        <color indexed="64"/>
      </left>
      <right style="medium">
        <color indexed="64"/>
      </right>
      <top/>
      <bottom style="thin">
        <color indexed="8"/>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medium">
        <color indexed="64"/>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8"/>
      </right>
      <top style="thin">
        <color indexed="64"/>
      </top>
      <bottom style="thin">
        <color indexed="64"/>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top style="double">
        <color indexed="64"/>
      </top>
      <bottom style="thin">
        <color indexed="8"/>
      </bottom>
      <diagonal/>
    </border>
    <border>
      <left/>
      <right/>
      <top style="double">
        <color indexed="64"/>
      </top>
      <bottom style="thin">
        <color indexed="8"/>
      </bottom>
      <diagonal/>
    </border>
    <border>
      <left/>
      <right style="thin">
        <color indexed="64"/>
      </right>
      <top style="double">
        <color indexed="64"/>
      </top>
      <bottom style="thin">
        <color indexed="8"/>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thin">
        <color indexed="64"/>
      </right>
      <top/>
      <bottom style="thin">
        <color indexed="64"/>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thin">
        <color indexed="8"/>
      </right>
      <top style="double">
        <color indexed="64"/>
      </top>
      <bottom style="thin">
        <color indexed="8"/>
      </bottom>
      <diagonal/>
    </border>
    <border>
      <left style="thin">
        <color indexed="8"/>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top style="double">
        <color indexed="64"/>
      </top>
      <bottom/>
      <diagonal/>
    </border>
    <border>
      <left style="thin">
        <color indexed="8"/>
      </left>
      <right style="medium">
        <color indexed="64"/>
      </right>
      <top/>
      <bottom/>
      <diagonal/>
    </border>
    <border>
      <left style="thin">
        <color indexed="8"/>
      </left>
      <right style="medium">
        <color indexed="64"/>
      </right>
      <top/>
      <bottom style="thin">
        <color indexed="8"/>
      </bottom>
      <diagonal/>
    </border>
    <border>
      <left/>
      <right/>
      <top/>
      <bottom style="thick">
        <color theme="2" tint="-9.9948118533890809E-2"/>
      </bottom>
      <diagonal/>
    </border>
    <border>
      <left style="thin">
        <color indexed="64"/>
      </left>
      <right style="medium">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style="medium">
        <color indexed="64"/>
      </right>
      <top style="double">
        <color indexed="64"/>
      </top>
      <bottom/>
      <diagonal/>
    </border>
    <border>
      <left style="thin">
        <color theme="1"/>
      </left>
      <right/>
      <top style="thin">
        <color theme="1"/>
      </top>
      <bottom style="thin">
        <color theme="1"/>
      </bottom>
      <diagonal/>
    </border>
    <border>
      <left style="thin">
        <color theme="1"/>
      </left>
      <right/>
      <top/>
      <bottom/>
      <diagonal/>
    </border>
    <border>
      <left style="thin">
        <color theme="1"/>
      </left>
      <right/>
      <top style="thin">
        <color theme="1"/>
      </top>
      <bottom/>
      <diagonal/>
    </border>
    <border>
      <left style="thin">
        <color theme="1"/>
      </left>
      <right/>
      <top/>
      <bottom style="thin">
        <color theme="1"/>
      </bottom>
      <diagonal/>
    </border>
    <border>
      <left style="thin">
        <color indexed="8"/>
      </left>
      <right style="thin">
        <color auto="1"/>
      </right>
      <top/>
      <bottom/>
      <diagonal/>
    </border>
    <border>
      <left style="medium">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indexed="8"/>
      </bottom>
      <diagonal/>
    </border>
    <border>
      <left style="thin">
        <color auto="1"/>
      </left>
      <right style="medium">
        <color auto="1"/>
      </right>
      <top style="thin">
        <color auto="1"/>
      </top>
      <bottom style="thin">
        <color auto="1"/>
      </bottom>
      <diagonal/>
    </border>
    <border>
      <left/>
      <right style="thin">
        <color indexed="64"/>
      </right>
      <top/>
      <bottom style="double">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right/>
      <top style="double">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auto="1"/>
      </left>
      <right style="thin">
        <color auto="1"/>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8"/>
      </top>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top style="double">
        <color indexed="64"/>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indexed="8"/>
      </top>
      <bottom style="thin">
        <color indexed="8"/>
      </bottom>
      <diagonal/>
    </border>
    <border>
      <left/>
      <right style="thin">
        <color indexed="64"/>
      </right>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diagonal/>
    </border>
    <border>
      <left/>
      <right style="thin">
        <color indexed="8"/>
      </right>
      <top style="double">
        <color indexed="64"/>
      </top>
      <bottom style="thin">
        <color indexed="8"/>
      </bottom>
      <diagonal/>
    </border>
    <border>
      <left style="thin">
        <color indexed="8"/>
      </left>
      <right style="thin">
        <color indexed="64"/>
      </right>
      <top/>
      <bottom/>
      <diagonal/>
    </border>
    <border>
      <left style="thin">
        <color indexed="8"/>
      </left>
      <right style="thin">
        <color indexed="64"/>
      </right>
      <top style="thin">
        <color indexed="8"/>
      </top>
      <bottom style="thin">
        <color indexed="8"/>
      </bottom>
      <diagonal/>
    </border>
    <border>
      <left style="thin">
        <color indexed="8"/>
      </left>
      <right style="thin">
        <color auto="1"/>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style="thin">
        <color indexed="8"/>
      </top>
      <bottom style="thin">
        <color indexed="64"/>
      </bottom>
      <diagonal/>
    </border>
    <border>
      <left/>
      <right style="thin">
        <color indexed="64"/>
      </right>
      <top style="double">
        <color indexed="64"/>
      </top>
      <bottom style="thin">
        <color indexed="8"/>
      </bottom>
      <diagonal/>
    </border>
    <border>
      <left style="medium">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diagonal/>
    </border>
    <border>
      <left/>
      <right style="thin">
        <color indexed="8"/>
      </right>
      <top style="double">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thin">
        <color indexed="64"/>
      </right>
      <top style="double">
        <color indexed="64"/>
      </top>
      <bottom style="thin">
        <color indexed="8"/>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medium">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64"/>
      </bottom>
      <diagonal/>
    </border>
    <border>
      <left style="thin">
        <color theme="1"/>
      </left>
      <right/>
      <top style="medium">
        <color indexed="64"/>
      </top>
      <bottom style="thin">
        <color theme="1"/>
      </bottom>
      <diagonal/>
    </border>
    <border>
      <left style="thin">
        <color theme="1"/>
      </left>
      <right style="medium">
        <color indexed="64"/>
      </right>
      <top style="medium">
        <color indexed="64"/>
      </top>
      <bottom/>
      <diagonal/>
    </border>
    <border>
      <left style="thin">
        <color theme="1"/>
      </left>
      <right style="medium">
        <color indexed="64"/>
      </right>
      <top/>
      <bottom/>
      <diagonal/>
    </border>
    <border>
      <left style="thin">
        <color theme="1"/>
      </left>
      <right style="medium">
        <color indexed="64"/>
      </right>
      <top style="thin">
        <color theme="1"/>
      </top>
      <bottom/>
      <diagonal/>
    </border>
    <border>
      <left style="thin">
        <color theme="1"/>
      </left>
      <right style="medium">
        <color indexed="64"/>
      </right>
      <top/>
      <bottom style="medium">
        <color indexed="64"/>
      </bottom>
      <diagonal/>
    </border>
    <border>
      <left style="medium">
        <color indexed="64"/>
      </left>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thin">
        <color theme="1"/>
      </right>
      <top/>
      <bottom/>
      <diagonal/>
    </border>
    <border>
      <left style="medium">
        <color indexed="64"/>
      </left>
      <right style="thin">
        <color indexed="64"/>
      </right>
      <top style="thin">
        <color indexed="64"/>
      </top>
      <bottom style="medium">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medium">
        <color indexed="64"/>
      </right>
      <top style="thin">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64"/>
      </bottom>
      <diagonal/>
    </border>
    <border>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indexed="8"/>
      </top>
      <bottom style="thin">
        <color indexed="8"/>
      </bottom>
      <diagonal/>
    </border>
    <border>
      <left style="medium">
        <color indexed="64"/>
      </left>
      <right/>
      <top style="double">
        <color indexed="64"/>
      </top>
      <bottom style="thin">
        <color indexed="8"/>
      </bottom>
      <diagonal/>
    </border>
    <border>
      <left/>
      <right/>
      <top style="double">
        <color indexed="64"/>
      </top>
      <bottom style="thin">
        <color indexed="8"/>
      </bottom>
      <diagonal/>
    </border>
    <border>
      <left/>
      <right style="thin">
        <color auto="1"/>
      </right>
      <top style="double">
        <color auto="1"/>
      </top>
      <bottom style="thin">
        <color indexed="8"/>
      </bottom>
      <diagonal/>
    </border>
    <border>
      <left style="thin">
        <color auto="1"/>
      </left>
      <right style="medium">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37" fontId="3" fillId="2" borderId="0"/>
    <xf numFmtId="9" fontId="1" fillId="0" borderId="0" applyFont="0" applyFill="0" applyBorder="0" applyAlignment="0" applyProtection="0"/>
    <xf numFmtId="43" fontId="46" fillId="0" borderId="0" applyFont="0" applyFill="0" applyBorder="0" applyAlignment="0" applyProtection="0"/>
  </cellStyleXfs>
  <cellXfs count="915">
    <xf numFmtId="0" fontId="0" fillId="0" borderId="0" xfId="0"/>
    <xf numFmtId="0" fontId="7" fillId="0" borderId="0" xfId="2" applyFont="1" applyAlignment="1" applyProtection="1">
      <alignment wrapText="1"/>
    </xf>
    <xf numFmtId="0" fontId="8" fillId="0" borderId="0" xfId="0" applyFont="1" applyBorder="1" applyAlignment="1" applyProtection="1"/>
    <xf numFmtId="0" fontId="1" fillId="0" borderId="0" xfId="0" applyFont="1" applyBorder="1" applyAlignment="1"/>
    <xf numFmtId="0" fontId="1" fillId="0" borderId="0" xfId="0" applyFont="1"/>
    <xf numFmtId="0" fontId="1" fillId="0" borderId="0" xfId="0" applyFont="1" applyProtection="1"/>
    <xf numFmtId="0" fontId="10" fillId="0" borderId="0" xfId="0" applyFont="1"/>
    <xf numFmtId="0" fontId="1" fillId="0" borderId="0" xfId="2" applyFont="1" applyAlignment="1" applyProtection="1">
      <alignment horizontal="left"/>
    </xf>
    <xf numFmtId="0" fontId="11" fillId="0" borderId="0" xfId="0" applyFont="1"/>
    <xf numFmtId="37" fontId="12" fillId="2" borderId="0" xfId="3" applyNumberFormat="1" applyFont="1"/>
    <xf numFmtId="166" fontId="6" fillId="4" borderId="17" xfId="3" applyNumberFormat="1" applyFont="1" applyFill="1" applyBorder="1" applyProtection="1">
      <protection locked="0"/>
    </xf>
    <xf numFmtId="37" fontId="14" fillId="2" borderId="0" xfId="3" applyNumberFormat="1" applyFont="1"/>
    <xf numFmtId="37" fontId="14" fillId="2" borderId="0" xfId="3" applyNumberFormat="1" applyFont="1" applyBorder="1"/>
    <xf numFmtId="37" fontId="12" fillId="3" borderId="0" xfId="3" applyNumberFormat="1" applyFont="1" applyFill="1"/>
    <xf numFmtId="37" fontId="14" fillId="2" borderId="0" xfId="3" applyNumberFormat="1" applyFont="1" applyBorder="1" applyAlignment="1">
      <alignment horizontal="center"/>
    </xf>
    <xf numFmtId="5" fontId="14" fillId="2" borderId="0" xfId="3" applyNumberFormat="1" applyFont="1" applyBorder="1"/>
    <xf numFmtId="37" fontId="12" fillId="0" borderId="0" xfId="3" applyNumberFormat="1" applyFont="1" applyFill="1"/>
    <xf numFmtId="37" fontId="16" fillId="2" borderId="61" xfId="3" applyNumberFormat="1" applyFont="1" applyBorder="1"/>
    <xf numFmtId="37" fontId="12" fillId="2" borderId="0" xfId="3" applyNumberFormat="1" applyFont="1" applyBorder="1"/>
    <xf numFmtId="37" fontId="17" fillId="2" borderId="0" xfId="3" applyNumberFormat="1" applyFont="1"/>
    <xf numFmtId="44" fontId="12" fillId="2" borderId="0" xfId="1" applyFont="1" applyFill="1"/>
    <xf numFmtId="37" fontId="20" fillId="2" borderId="0" xfId="3" applyNumberFormat="1" applyFont="1"/>
    <xf numFmtId="37" fontId="21" fillId="2" borderId="0" xfId="3" applyNumberFormat="1" applyFont="1"/>
    <xf numFmtId="37" fontId="22" fillId="2" borderId="0" xfId="3" applyNumberFormat="1" applyFont="1"/>
    <xf numFmtId="37" fontId="23" fillId="2" borderId="0" xfId="3" applyNumberFormat="1" applyFont="1"/>
    <xf numFmtId="166" fontId="6" fillId="2" borderId="0" xfId="3" applyNumberFormat="1" applyFont="1"/>
    <xf numFmtId="37" fontId="24" fillId="2" borderId="7" xfId="3" applyNumberFormat="1" applyFont="1" applyBorder="1" applyAlignment="1">
      <alignment horizontal="center"/>
    </xf>
    <xf numFmtId="37" fontId="23" fillId="2" borderId="8" xfId="3" applyNumberFormat="1" applyFont="1" applyBorder="1" applyAlignment="1">
      <alignment horizontal="center"/>
    </xf>
    <xf numFmtId="37" fontId="23" fillId="2" borderId="9" xfId="3" applyNumberFormat="1" applyFont="1" applyBorder="1" applyAlignment="1">
      <alignment horizontal="center"/>
    </xf>
    <xf numFmtId="37" fontId="25" fillId="2" borderId="0" xfId="3" applyNumberFormat="1" applyFont="1" applyBorder="1" applyAlignment="1">
      <alignment horizontal="left"/>
    </xf>
    <xf numFmtId="37" fontId="23" fillId="2" borderId="10" xfId="3" applyNumberFormat="1" applyFont="1" applyBorder="1" applyAlignment="1">
      <alignment horizontal="center"/>
    </xf>
    <xf numFmtId="37" fontId="23" fillId="2" borderId="11" xfId="3" applyNumberFormat="1" applyFont="1" applyBorder="1" applyAlignment="1">
      <alignment horizontal="center"/>
    </xf>
    <xf numFmtId="37" fontId="26" fillId="2" borderId="4" xfId="3" applyNumberFormat="1" applyFont="1" applyBorder="1"/>
    <xf numFmtId="37" fontId="27" fillId="2" borderId="0" xfId="3" applyNumberFormat="1" applyFont="1" applyBorder="1"/>
    <xf numFmtId="167" fontId="26" fillId="4" borderId="17" xfId="0" applyNumberFormat="1" applyFont="1" applyFill="1" applyBorder="1" applyAlignment="1" applyProtection="1">
      <alignment shrinkToFit="1"/>
      <protection locked="0"/>
    </xf>
    <xf numFmtId="167" fontId="26" fillId="2" borderId="11" xfId="3" applyNumberFormat="1" applyFont="1" applyBorder="1" applyAlignment="1">
      <alignment shrinkToFit="1"/>
    </xf>
    <xf numFmtId="167" fontId="27" fillId="2" borderId="0" xfId="3" applyNumberFormat="1" applyFont="1" applyBorder="1"/>
    <xf numFmtId="167" fontId="26" fillId="0" borderId="11" xfId="0" applyNumberFormat="1" applyFont="1" applyBorder="1" applyAlignment="1">
      <alignment shrinkToFit="1"/>
    </xf>
    <xf numFmtId="167" fontId="26" fillId="0" borderId="10" xfId="0" applyNumberFormat="1" applyFont="1" applyBorder="1" applyAlignment="1">
      <alignment shrinkToFit="1"/>
    </xf>
    <xf numFmtId="167" fontId="26" fillId="2" borderId="10" xfId="3" applyNumberFormat="1" applyFont="1" applyBorder="1" applyAlignment="1">
      <alignment shrinkToFit="1"/>
    </xf>
    <xf numFmtId="167" fontId="26" fillId="2" borderId="0" xfId="3" applyNumberFormat="1" applyFont="1" applyBorder="1"/>
    <xf numFmtId="37" fontId="27" fillId="0" borderId="12" xfId="3" applyNumberFormat="1" applyFont="1" applyFill="1" applyBorder="1"/>
    <xf numFmtId="167" fontId="27" fillId="0" borderId="0" xfId="3" applyNumberFormat="1" applyFont="1" applyFill="1" applyBorder="1"/>
    <xf numFmtId="167" fontId="27" fillId="0" borderId="12" xfId="3" applyNumberFormat="1" applyFont="1" applyFill="1" applyBorder="1"/>
    <xf numFmtId="167" fontId="23" fillId="2" borderId="10" xfId="3" applyNumberFormat="1" applyFont="1" applyBorder="1" applyAlignment="1">
      <alignment shrinkToFit="1"/>
    </xf>
    <xf numFmtId="167" fontId="23" fillId="2" borderId="11" xfId="3" applyNumberFormat="1" applyFont="1" applyBorder="1" applyAlignment="1">
      <alignment shrinkToFit="1"/>
    </xf>
    <xf numFmtId="167" fontId="26" fillId="2" borderId="5" xfId="3" applyNumberFormat="1" applyFont="1" applyBorder="1" applyAlignment="1">
      <alignment shrinkToFit="1"/>
    </xf>
    <xf numFmtId="37" fontId="27" fillId="2" borderId="12" xfId="3" applyNumberFormat="1" applyFont="1" applyBorder="1"/>
    <xf numFmtId="167" fontId="26" fillId="0" borderId="5" xfId="0" applyNumberFormat="1" applyFont="1" applyBorder="1" applyAlignment="1">
      <alignment shrinkToFit="1"/>
    </xf>
    <xf numFmtId="167" fontId="23" fillId="2" borderId="37" xfId="3" applyNumberFormat="1" applyFont="1" applyBorder="1" applyAlignment="1">
      <alignment shrinkToFit="1"/>
    </xf>
    <xf numFmtId="37" fontId="12" fillId="2" borderId="5" xfId="3" applyNumberFormat="1" applyFont="1" applyBorder="1" applyAlignment="1">
      <alignment shrinkToFit="1"/>
    </xf>
    <xf numFmtId="37" fontId="12" fillId="2" borderId="51" xfId="3" applyNumberFormat="1" applyFont="1" applyBorder="1" applyAlignment="1">
      <alignment shrinkToFit="1"/>
    </xf>
    <xf numFmtId="37" fontId="28" fillId="2" borderId="0" xfId="3" applyNumberFormat="1" applyFont="1" applyBorder="1"/>
    <xf numFmtId="167" fontId="23" fillId="2" borderId="0" xfId="3" applyNumberFormat="1" applyFont="1" applyBorder="1" applyAlignment="1">
      <alignment shrinkToFit="1"/>
    </xf>
    <xf numFmtId="37" fontId="12" fillId="2" borderId="3" xfId="3" applyNumberFormat="1" applyFont="1" applyBorder="1"/>
    <xf numFmtId="37" fontId="28" fillId="2" borderId="3" xfId="3" applyNumberFormat="1" applyFont="1" applyBorder="1"/>
    <xf numFmtId="9" fontId="23" fillId="2" borderId="53" xfId="3" applyNumberFormat="1" applyFont="1" applyBorder="1" applyAlignment="1">
      <alignment shrinkToFit="1"/>
    </xf>
    <xf numFmtId="37" fontId="23" fillId="2" borderId="0" xfId="3" applyNumberFormat="1" applyFont="1" applyBorder="1"/>
    <xf numFmtId="37" fontId="26" fillId="2" borderId="0" xfId="3" applyNumberFormat="1" applyFont="1" applyBorder="1"/>
    <xf numFmtId="37" fontId="23" fillId="2" borderId="19" xfId="3" applyNumberFormat="1" applyFont="1" applyBorder="1"/>
    <xf numFmtId="167" fontId="26" fillId="4" borderId="37" xfId="0" applyNumberFormat="1" applyFont="1" applyFill="1" applyBorder="1" applyAlignment="1" applyProtection="1">
      <alignment shrinkToFit="1"/>
      <protection locked="0"/>
    </xf>
    <xf numFmtId="167" fontId="26" fillId="4" borderId="48" xfId="0" applyNumberFormat="1" applyFont="1" applyFill="1" applyBorder="1" applyAlignment="1" applyProtection="1">
      <alignment shrinkToFit="1"/>
      <protection locked="0"/>
    </xf>
    <xf numFmtId="37" fontId="26" fillId="0" borderId="0" xfId="3" applyNumberFormat="1" applyFont="1" applyFill="1" applyBorder="1"/>
    <xf numFmtId="37" fontId="26" fillId="0" borderId="12" xfId="3" applyNumberFormat="1" applyFont="1" applyFill="1" applyBorder="1"/>
    <xf numFmtId="37" fontId="23" fillId="2" borderId="3" xfId="3" applyNumberFormat="1" applyFont="1" applyBorder="1"/>
    <xf numFmtId="167" fontId="23" fillId="2" borderId="53" xfId="3" applyNumberFormat="1" applyFont="1" applyBorder="1" applyAlignment="1">
      <alignment shrinkToFit="1"/>
    </xf>
    <xf numFmtId="5" fontId="26" fillId="2" borderId="0" xfId="3" applyNumberFormat="1" applyFont="1" applyBorder="1"/>
    <xf numFmtId="9" fontId="26" fillId="2" borderId="0" xfId="3" applyNumberFormat="1" applyFont="1" applyBorder="1"/>
    <xf numFmtId="37" fontId="26" fillId="2" borderId="0" xfId="3" applyNumberFormat="1" applyFont="1"/>
    <xf numFmtId="37" fontId="31" fillId="2" borderId="0" xfId="3" applyNumberFormat="1" applyFont="1"/>
    <xf numFmtId="37" fontId="1" fillId="2" borderId="91" xfId="3" applyNumberFormat="1" applyFont="1" applyBorder="1" applyAlignment="1">
      <alignment horizontal="center"/>
    </xf>
    <xf numFmtId="37" fontId="1" fillId="2" borderId="2" xfId="3" applyNumberFormat="1" applyFont="1" applyBorder="1"/>
    <xf numFmtId="37" fontId="1" fillId="2" borderId="3" xfId="3" applyNumberFormat="1" applyFont="1" applyBorder="1"/>
    <xf numFmtId="37" fontId="1" fillId="2" borderId="14" xfId="3" applyNumberFormat="1" applyFont="1" applyBorder="1" applyAlignment="1">
      <alignment horizontal="center"/>
    </xf>
    <xf numFmtId="37" fontId="1" fillId="2" borderId="0" xfId="3" applyNumberFormat="1" applyFont="1" applyBorder="1" applyAlignment="1">
      <alignment horizontal="center"/>
    </xf>
    <xf numFmtId="37" fontId="1" fillId="2" borderId="61" xfId="3" applyNumberFormat="1" applyFont="1" applyBorder="1" applyAlignment="1">
      <alignment horizontal="center"/>
    </xf>
    <xf numFmtId="37" fontId="1" fillId="2" borderId="16" xfId="3" applyNumberFormat="1" applyFont="1" applyBorder="1" applyAlignment="1">
      <alignment horizontal="center"/>
    </xf>
    <xf numFmtId="37" fontId="1" fillId="2" borderId="57" xfId="3" applyNumberFormat="1" applyFont="1" applyBorder="1" applyAlignment="1">
      <alignment horizontal="center"/>
    </xf>
    <xf numFmtId="37" fontId="1" fillId="2" borderId="5" xfId="3" applyNumberFormat="1" applyFont="1" applyBorder="1" applyAlignment="1">
      <alignment horizontal="center"/>
    </xf>
    <xf numFmtId="14" fontId="30" fillId="2" borderId="0" xfId="3" applyNumberFormat="1" applyFont="1" applyAlignment="1">
      <alignment horizontal="left"/>
    </xf>
    <xf numFmtId="14" fontId="32" fillId="2" borderId="0" xfId="3" applyNumberFormat="1" applyFont="1" applyAlignment="1">
      <alignment horizontal="left"/>
    </xf>
    <xf numFmtId="37" fontId="32" fillId="2" borderId="0" xfId="3" applyNumberFormat="1" applyFont="1"/>
    <xf numFmtId="14" fontId="31" fillId="2" borderId="0" xfId="3" applyNumberFormat="1" applyFont="1" applyAlignment="1">
      <alignment horizontal="left"/>
    </xf>
    <xf numFmtId="37" fontId="33" fillId="2" borderId="0" xfId="3" applyNumberFormat="1" applyFont="1"/>
    <xf numFmtId="5" fontId="14" fillId="0" borderId="0" xfId="3" applyNumberFormat="1" applyFont="1" applyFill="1" applyBorder="1" applyProtection="1">
      <protection locked="0"/>
    </xf>
    <xf numFmtId="0" fontId="1" fillId="0" borderId="0" xfId="0" applyFont="1" applyBorder="1" applyAlignment="1" applyProtection="1">
      <alignment horizontal="left"/>
    </xf>
    <xf numFmtId="37" fontId="1" fillId="4" borderId="73" xfId="0" applyNumberFormat="1" applyFont="1" applyFill="1" applyBorder="1" applyAlignment="1" applyProtection="1">
      <alignment shrinkToFit="1"/>
      <protection locked="0"/>
    </xf>
    <xf numFmtId="37" fontId="1" fillId="4" borderId="28" xfId="0" applyNumberFormat="1" applyFont="1" applyFill="1" applyBorder="1" applyAlignment="1" applyProtection="1">
      <alignment shrinkToFit="1"/>
      <protection locked="0"/>
    </xf>
    <xf numFmtId="37" fontId="12" fillId="2" borderId="0" xfId="3" applyNumberFormat="1" applyFont="1" applyBorder="1" applyAlignment="1">
      <alignment shrinkToFit="1"/>
    </xf>
    <xf numFmtId="37" fontId="1" fillId="2" borderId="3" xfId="3" applyNumberFormat="1" applyFont="1" applyBorder="1" applyAlignment="1">
      <alignment shrinkToFit="1"/>
    </xf>
    <xf numFmtId="37" fontId="1" fillId="2" borderId="3" xfId="3" applyNumberFormat="1" applyFont="1" applyBorder="1" applyAlignment="1">
      <alignment horizontal="center" shrinkToFit="1"/>
    </xf>
    <xf numFmtId="9" fontId="12" fillId="2" borderId="0" xfId="4" applyFont="1" applyFill="1" applyAlignment="1">
      <alignment shrinkToFit="1"/>
    </xf>
    <xf numFmtId="9" fontId="12" fillId="2" borderId="0" xfId="4" applyFont="1" applyFill="1" applyBorder="1" applyAlignment="1">
      <alignment shrinkToFit="1"/>
    </xf>
    <xf numFmtId="37" fontId="26" fillId="2" borderId="0" xfId="3" applyNumberFormat="1" applyFont="1" applyBorder="1" applyAlignment="1">
      <alignment shrinkToFit="1"/>
    </xf>
    <xf numFmtId="37" fontId="26" fillId="0" borderId="12" xfId="3" applyNumberFormat="1" applyFont="1" applyFill="1" applyBorder="1" applyAlignment="1">
      <alignment shrinkToFit="1"/>
    </xf>
    <xf numFmtId="37" fontId="26" fillId="2" borderId="3" xfId="3" applyNumberFormat="1" applyFont="1" applyBorder="1" applyAlignment="1">
      <alignment shrinkToFit="1"/>
    </xf>
    <xf numFmtId="37" fontId="23" fillId="2" borderId="11" xfId="3" applyNumberFormat="1" applyFont="1" applyBorder="1" applyAlignment="1">
      <alignment horizontal="center" shrinkToFit="1"/>
    </xf>
    <xf numFmtId="37" fontId="26" fillId="2" borderId="20" xfId="3" applyNumberFormat="1" applyFont="1" applyBorder="1" applyAlignment="1">
      <alignment shrinkToFit="1"/>
    </xf>
    <xf numFmtId="37" fontId="1" fillId="2" borderId="0" xfId="3" applyNumberFormat="1" applyFont="1"/>
    <xf numFmtId="37" fontId="6" fillId="2" borderId="0" xfId="3" applyNumberFormat="1" applyFont="1"/>
    <xf numFmtId="37" fontId="6" fillId="2" borderId="0" xfId="3" applyNumberFormat="1" applyFont="1" applyBorder="1"/>
    <xf numFmtId="37" fontId="6" fillId="2" borderId="0" xfId="3" applyNumberFormat="1" applyFont="1" applyAlignment="1"/>
    <xf numFmtId="37" fontId="26" fillId="2" borderId="22" xfId="3" applyNumberFormat="1" applyFont="1" applyBorder="1"/>
    <xf numFmtId="37" fontId="26" fillId="2" borderId="23" xfId="3" applyNumberFormat="1" applyFont="1" applyBorder="1"/>
    <xf numFmtId="37" fontId="23" fillId="2" borderId="41" xfId="3" applyNumberFormat="1" applyFont="1" applyBorder="1" applyAlignment="1">
      <alignment horizontal="center"/>
    </xf>
    <xf numFmtId="37" fontId="35" fillId="2" borderId="0" xfId="3" applyNumberFormat="1" applyFont="1" applyBorder="1"/>
    <xf numFmtId="37" fontId="1" fillId="2" borderId="0" xfId="3" applyNumberFormat="1" applyFont="1" applyBorder="1"/>
    <xf numFmtId="37" fontId="35" fillId="2" borderId="61" xfId="3" applyNumberFormat="1" applyFont="1" applyBorder="1"/>
    <xf numFmtId="37" fontId="35" fillId="2" borderId="4" xfId="3" applyNumberFormat="1" applyFont="1" applyBorder="1"/>
    <xf numFmtId="37" fontId="12" fillId="2" borderId="5" xfId="3" applyNumberFormat="1" applyFont="1" applyBorder="1"/>
    <xf numFmtId="37" fontId="25" fillId="2" borderId="22" xfId="3" applyNumberFormat="1" applyFont="1" applyBorder="1"/>
    <xf numFmtId="37" fontId="35" fillId="2" borderId="22" xfId="3" applyNumberFormat="1" applyFont="1" applyBorder="1"/>
    <xf numFmtId="37" fontId="23" fillId="2" borderId="22" xfId="3" applyNumberFormat="1" applyFont="1" applyBorder="1" applyAlignment="1">
      <alignment horizontal="center"/>
    </xf>
    <xf numFmtId="5" fontId="26" fillId="2" borderId="5" xfId="3" applyNumberFormat="1" applyFont="1" applyBorder="1" applyAlignment="1">
      <alignment shrinkToFit="1"/>
    </xf>
    <xf numFmtId="37" fontId="6" fillId="2" borderId="3" xfId="3" applyNumberFormat="1" applyFont="1" applyBorder="1"/>
    <xf numFmtId="37" fontId="1" fillId="2" borderId="5" xfId="3" applyNumberFormat="1" applyFont="1" applyBorder="1"/>
    <xf numFmtId="37" fontId="1" fillId="0" borderId="0" xfId="3" applyNumberFormat="1" applyFont="1" applyFill="1" applyBorder="1" applyAlignment="1" applyProtection="1">
      <alignment horizontal="left" shrinkToFit="1"/>
      <protection locked="0"/>
    </xf>
    <xf numFmtId="49" fontId="6" fillId="0" borderId="0" xfId="0" applyNumberFormat="1" applyFont="1"/>
    <xf numFmtId="37" fontId="6" fillId="2" borderId="0" xfId="3" applyNumberFormat="1" applyFont="1" applyAlignment="1">
      <alignment horizontal="right"/>
    </xf>
    <xf numFmtId="0" fontId="6" fillId="0" borderId="0" xfId="0" applyNumberFormat="1" applyFont="1" applyAlignment="1">
      <alignment horizontal="left"/>
    </xf>
    <xf numFmtId="37" fontId="1" fillId="6" borderId="98" xfId="0" applyNumberFormat="1" applyFont="1" applyFill="1" applyBorder="1" applyAlignment="1" applyProtection="1">
      <alignment shrinkToFit="1"/>
      <protection locked="0"/>
    </xf>
    <xf numFmtId="2" fontId="1" fillId="0" borderId="99" xfId="0" applyNumberFormat="1" applyFont="1" applyBorder="1" applyAlignment="1">
      <alignment shrinkToFit="1"/>
    </xf>
    <xf numFmtId="5" fontId="1" fillId="0" borderId="99" xfId="0" applyNumberFormat="1" applyFont="1" applyBorder="1" applyAlignment="1">
      <alignment shrinkToFit="1"/>
    </xf>
    <xf numFmtId="164" fontId="1" fillId="0" borderId="99" xfId="0" applyNumberFormat="1" applyFont="1" applyBorder="1" applyAlignment="1">
      <alignment shrinkToFit="1"/>
    </xf>
    <xf numFmtId="9" fontId="1" fillId="0" borderId="0" xfId="4" applyFont="1" applyBorder="1"/>
    <xf numFmtId="5" fontId="1" fillId="0" borderId="99" xfId="1" applyNumberFormat="1" applyFont="1" applyBorder="1" applyAlignment="1">
      <alignment shrinkToFit="1"/>
    </xf>
    <xf numFmtId="37" fontId="1" fillId="0" borderId="0" xfId="0" applyNumberFormat="1" applyFont="1" applyBorder="1"/>
    <xf numFmtId="0" fontId="6" fillId="0" borderId="0" xfId="0" applyFont="1" applyBorder="1" applyAlignment="1" applyProtection="1"/>
    <xf numFmtId="0" fontId="6" fillId="0" borderId="0" xfId="0" applyFont="1" applyFill="1" applyBorder="1" applyAlignment="1" applyProtection="1"/>
    <xf numFmtId="0" fontId="37" fillId="0" borderId="0" xfId="0" applyFont="1" applyAlignment="1">
      <alignment horizontal="left"/>
    </xf>
    <xf numFmtId="0" fontId="37" fillId="0" borderId="0" xfId="0" applyFont="1" applyAlignment="1">
      <alignment wrapText="1"/>
    </xf>
    <xf numFmtId="164" fontId="1" fillId="2" borderId="0" xfId="3" applyNumberFormat="1" applyFont="1" applyBorder="1"/>
    <xf numFmtId="37" fontId="12" fillId="2" borderId="6" xfId="3" applyNumberFormat="1" applyFont="1" applyBorder="1"/>
    <xf numFmtId="37" fontId="12" fillId="2" borderId="7" xfId="3" applyNumberFormat="1" applyFont="1" applyBorder="1"/>
    <xf numFmtId="37" fontId="1" fillId="0" borderId="7" xfId="0" applyNumberFormat="1" applyFont="1" applyBorder="1"/>
    <xf numFmtId="37" fontId="23" fillId="0" borderId="7" xfId="0" applyNumberFormat="1" applyFont="1" applyBorder="1" applyAlignment="1">
      <alignment horizontal="center"/>
    </xf>
    <xf numFmtId="37" fontId="23" fillId="0" borderId="42" xfId="0" applyNumberFormat="1" applyFont="1" applyBorder="1" applyAlignment="1">
      <alignment horizontal="center"/>
    </xf>
    <xf numFmtId="37" fontId="26" fillId="0" borderId="0" xfId="0" applyNumberFormat="1" applyFont="1" applyBorder="1"/>
    <xf numFmtId="167" fontId="26" fillId="0" borderId="0" xfId="0" applyNumberFormat="1" applyFont="1" applyBorder="1"/>
    <xf numFmtId="167" fontId="26" fillId="0" borderId="5" xfId="0" applyNumberFormat="1" applyFont="1" applyBorder="1"/>
    <xf numFmtId="167" fontId="26" fillId="0" borderId="0" xfId="0" applyNumberFormat="1" applyFont="1" applyBorder="1" applyAlignment="1">
      <alignment horizontal="center"/>
    </xf>
    <xf numFmtId="167" fontId="26" fillId="0" borderId="5" xfId="4" applyNumberFormat="1" applyFont="1" applyBorder="1"/>
    <xf numFmtId="167" fontId="26" fillId="0" borderId="0" xfId="4" applyNumberFormat="1" applyFont="1" applyBorder="1"/>
    <xf numFmtId="167" fontId="26" fillId="0" borderId="5" xfId="1" applyNumberFormat="1" applyFont="1" applyBorder="1"/>
    <xf numFmtId="37" fontId="1" fillId="0" borderId="3" xfId="0" applyNumberFormat="1" applyFont="1" applyBorder="1"/>
    <xf numFmtId="167" fontId="1" fillId="0" borderId="0" xfId="0" applyNumberFormat="1" applyFont="1" applyBorder="1"/>
    <xf numFmtId="9" fontId="1" fillId="0" borderId="0" xfId="0" applyNumberFormat="1" applyFont="1" applyBorder="1"/>
    <xf numFmtId="10" fontId="12" fillId="2" borderId="0" xfId="3" applyNumberFormat="1" applyFont="1" applyBorder="1"/>
    <xf numFmtId="37" fontId="12" fillId="2" borderId="18" xfId="3" applyNumberFormat="1" applyFont="1" applyBorder="1"/>
    <xf numFmtId="37" fontId="6" fillId="2" borderId="42" xfId="3" applyNumberFormat="1" applyFont="1" applyBorder="1" applyAlignment="1">
      <alignment horizontal="center"/>
    </xf>
    <xf numFmtId="37" fontId="26" fillId="2" borderId="10" xfId="3" applyNumberFormat="1" applyFont="1" applyBorder="1"/>
    <xf numFmtId="167" fontId="26" fillId="0" borderId="10" xfId="0" applyNumberFormat="1" applyFont="1" applyBorder="1" applyAlignment="1">
      <alignment horizontal="center" shrinkToFit="1"/>
    </xf>
    <xf numFmtId="37" fontId="1" fillId="2" borderId="5" xfId="3" applyNumberFormat="1" applyFont="1" applyBorder="1" applyAlignment="1">
      <alignment shrinkToFit="1"/>
    </xf>
    <xf numFmtId="5" fontId="1" fillId="2" borderId="5" xfId="3" applyNumberFormat="1" applyFont="1" applyBorder="1" applyAlignment="1">
      <alignment shrinkToFit="1"/>
    </xf>
    <xf numFmtId="167" fontId="26" fillId="0" borderId="10" xfId="0" applyNumberFormat="1" applyFont="1" applyFill="1" applyBorder="1" applyAlignment="1" applyProtection="1">
      <alignment shrinkToFit="1"/>
      <protection locked="0"/>
    </xf>
    <xf numFmtId="0" fontId="1" fillId="0" borderId="25" xfId="0" applyFont="1" applyBorder="1" applyAlignment="1">
      <alignment shrinkToFit="1"/>
    </xf>
    <xf numFmtId="0" fontId="1" fillId="0" borderId="27" xfId="0" applyFont="1" applyBorder="1" applyAlignment="1">
      <alignment shrinkToFit="1"/>
    </xf>
    <xf numFmtId="5" fontId="1" fillId="0" borderId="5" xfId="0" applyNumberFormat="1" applyFont="1" applyBorder="1" applyAlignment="1">
      <alignment shrinkToFit="1"/>
    </xf>
    <xf numFmtId="5" fontId="1" fillId="2" borderId="11" xfId="3" applyNumberFormat="1" applyFont="1" applyBorder="1" applyAlignment="1">
      <alignment shrinkToFit="1"/>
    </xf>
    <xf numFmtId="0" fontId="1" fillId="0" borderId="0" xfId="0" applyFont="1" applyAlignment="1"/>
    <xf numFmtId="37" fontId="38" fillId="2" borderId="0" xfId="3" applyNumberFormat="1" applyFont="1" applyAlignment="1">
      <alignment horizontal="left"/>
    </xf>
    <xf numFmtId="37" fontId="12" fillId="2" borderId="0" xfId="3" applyNumberFormat="1" applyFont="1" applyAlignment="1">
      <alignment horizontal="left"/>
    </xf>
    <xf numFmtId="37" fontId="13" fillId="2" borderId="0" xfId="3" applyNumberFormat="1" applyFont="1" applyAlignment="1">
      <alignment horizontal="left"/>
    </xf>
    <xf numFmtId="37" fontId="39" fillId="2" borderId="0" xfId="3" applyNumberFormat="1" applyFont="1" applyAlignment="1">
      <alignment horizontal="left"/>
    </xf>
    <xf numFmtId="167" fontId="23" fillId="2" borderId="28" xfId="3" applyNumberFormat="1" applyFont="1" applyBorder="1" applyAlignment="1">
      <alignment shrinkToFit="1"/>
    </xf>
    <xf numFmtId="9" fontId="1" fillId="2" borderId="52" xfId="4" applyFont="1" applyFill="1" applyBorder="1" applyAlignment="1">
      <alignment shrinkToFit="1"/>
    </xf>
    <xf numFmtId="9" fontId="1" fillId="2" borderId="53" xfId="4" applyFont="1" applyFill="1" applyBorder="1" applyAlignment="1">
      <alignment shrinkToFit="1"/>
    </xf>
    <xf numFmtId="37" fontId="1" fillId="2" borderId="19" xfId="3" applyNumberFormat="1" applyFont="1" applyBorder="1"/>
    <xf numFmtId="9" fontId="1" fillId="2" borderId="19" xfId="4" applyFont="1" applyFill="1" applyBorder="1" applyAlignment="1">
      <alignment shrinkToFit="1"/>
    </xf>
    <xf numFmtId="37" fontId="1" fillId="3" borderId="0" xfId="3" applyNumberFormat="1" applyFont="1" applyFill="1"/>
    <xf numFmtId="49" fontId="1" fillId="3" borderId="0" xfId="3" applyNumberFormat="1" applyFont="1" applyFill="1" applyBorder="1" applyProtection="1">
      <protection locked="0"/>
    </xf>
    <xf numFmtId="37" fontId="1" fillId="3" borderId="0" xfId="3" applyNumberFormat="1" applyFont="1" applyFill="1" applyBorder="1"/>
    <xf numFmtId="166" fontId="1" fillId="3" borderId="0" xfId="3" applyNumberFormat="1" applyFont="1" applyFill="1" applyBorder="1" applyProtection="1">
      <protection locked="0"/>
    </xf>
    <xf numFmtId="37" fontId="1" fillId="2" borderId="22" xfId="3" applyNumberFormat="1" applyFont="1" applyBorder="1"/>
    <xf numFmtId="37" fontId="1" fillId="2" borderId="22" xfId="3" applyNumberFormat="1" applyFont="1" applyBorder="1" applyAlignment="1">
      <alignment horizontal="center"/>
    </xf>
    <xf numFmtId="5" fontId="1" fillId="2" borderId="53" xfId="3" applyNumberFormat="1" applyFont="1" applyBorder="1" applyAlignment="1">
      <alignment shrinkToFit="1"/>
    </xf>
    <xf numFmtId="37" fontId="1" fillId="0" borderId="0" xfId="3" applyNumberFormat="1" applyFont="1" applyFill="1" applyBorder="1" applyAlignment="1" applyProtection="1">
      <alignment horizontal="right" shrinkToFit="1"/>
      <protection locked="0"/>
    </xf>
    <xf numFmtId="37" fontId="1" fillId="0" borderId="0" xfId="3" applyNumberFormat="1" applyFont="1" applyFill="1" applyBorder="1" applyAlignment="1" applyProtection="1">
      <alignment shrinkToFit="1"/>
      <protection locked="0"/>
    </xf>
    <xf numFmtId="7" fontId="1" fillId="0" borderId="0" xfId="3" applyNumberFormat="1" applyFont="1" applyFill="1" applyBorder="1" applyAlignment="1" applyProtection="1">
      <alignment shrinkToFit="1"/>
      <protection locked="0"/>
    </xf>
    <xf numFmtId="5" fontId="1" fillId="2" borderId="0" xfId="3" applyNumberFormat="1" applyFont="1" applyBorder="1" applyAlignment="1">
      <alignment shrinkToFit="1"/>
    </xf>
    <xf numFmtId="37" fontId="1" fillId="2" borderId="41" xfId="3" applyNumberFormat="1" applyFont="1" applyBorder="1" applyAlignment="1">
      <alignment horizontal="center"/>
    </xf>
    <xf numFmtId="5" fontId="1" fillId="2" borderId="49" xfId="3" applyNumberFormat="1" applyFont="1" applyBorder="1" applyAlignment="1">
      <alignment shrinkToFit="1"/>
    </xf>
    <xf numFmtId="37" fontId="1" fillId="4" borderId="28" xfId="3" applyNumberFormat="1" applyFont="1" applyFill="1" applyBorder="1" applyAlignment="1" applyProtection="1">
      <alignment shrinkToFit="1"/>
      <protection locked="0"/>
    </xf>
    <xf numFmtId="37" fontId="1" fillId="4" borderId="17" xfId="3" applyNumberFormat="1" applyFont="1" applyFill="1" applyBorder="1" applyAlignment="1" applyProtection="1">
      <alignment shrinkToFit="1"/>
      <protection locked="0"/>
    </xf>
    <xf numFmtId="5" fontId="1" fillId="2" borderId="43" xfId="3" applyNumberFormat="1" applyFont="1" applyBorder="1" applyAlignment="1">
      <alignment shrinkToFit="1"/>
    </xf>
    <xf numFmtId="7" fontId="1" fillId="4" borderId="12" xfId="0" applyNumberFormat="1" applyFont="1" applyFill="1" applyBorder="1" applyAlignment="1" applyProtection="1">
      <alignment shrinkToFit="1"/>
      <protection locked="0"/>
    </xf>
    <xf numFmtId="37" fontId="1" fillId="2" borderId="13" xfId="3" applyNumberFormat="1" applyFont="1" applyBorder="1"/>
    <xf numFmtId="37" fontId="1" fillId="2" borderId="14" xfId="3" applyNumberFormat="1" applyFont="1" applyBorder="1"/>
    <xf numFmtId="37" fontId="1" fillId="2" borderId="50" xfId="3" applyNumberFormat="1" applyFont="1" applyBorder="1"/>
    <xf numFmtId="37" fontId="1" fillId="2" borderId="61" xfId="3" applyNumberFormat="1" applyFont="1" applyBorder="1"/>
    <xf numFmtId="37" fontId="1" fillId="4" borderId="34" xfId="0" applyNumberFormat="1" applyFont="1" applyFill="1" applyBorder="1" applyAlignment="1" applyProtection="1">
      <alignment shrinkToFit="1"/>
      <protection locked="0"/>
    </xf>
    <xf numFmtId="37" fontId="1" fillId="2" borderId="0" xfId="3" applyNumberFormat="1" applyFont="1" applyBorder="1" applyAlignment="1">
      <alignment shrinkToFit="1"/>
    </xf>
    <xf numFmtId="7" fontId="1" fillId="4" borderId="10" xfId="0" applyNumberFormat="1" applyFont="1" applyFill="1" applyBorder="1" applyAlignment="1" applyProtection="1">
      <alignment shrinkToFit="1"/>
      <protection locked="0"/>
    </xf>
    <xf numFmtId="7" fontId="1" fillId="4" borderId="17" xfId="3" applyNumberFormat="1" applyFont="1" applyFill="1" applyBorder="1" applyAlignment="1" applyProtection="1">
      <alignment shrinkToFit="1"/>
      <protection locked="0"/>
    </xf>
    <xf numFmtId="7" fontId="1" fillId="4" borderId="27" xfId="3" applyNumberFormat="1" applyFont="1" applyFill="1" applyBorder="1" applyAlignment="1" applyProtection="1">
      <alignment shrinkToFit="1"/>
      <protection locked="0"/>
    </xf>
    <xf numFmtId="37" fontId="1" fillId="4" borderId="86" xfId="3" applyNumberFormat="1" applyFont="1" applyFill="1" applyBorder="1" applyAlignment="1" applyProtection="1">
      <alignment shrinkToFit="1"/>
      <protection locked="0"/>
    </xf>
    <xf numFmtId="37" fontId="1" fillId="4" borderId="85" xfId="3" applyNumberFormat="1" applyFont="1" applyFill="1" applyBorder="1" applyAlignment="1" applyProtection="1">
      <alignment shrinkToFit="1"/>
      <protection locked="0"/>
    </xf>
    <xf numFmtId="5" fontId="1" fillId="4" borderId="43" xfId="3" applyNumberFormat="1" applyFont="1" applyFill="1" applyBorder="1" applyAlignment="1" applyProtection="1">
      <alignment shrinkToFit="1"/>
      <protection locked="0"/>
    </xf>
    <xf numFmtId="5" fontId="1" fillId="0" borderId="43" xfId="0" applyNumberFormat="1" applyFont="1" applyFill="1" applyBorder="1" applyAlignment="1" applyProtection="1">
      <alignment horizontal="right" shrinkToFit="1"/>
    </xf>
    <xf numFmtId="5" fontId="1" fillId="4" borderId="37" xfId="3" applyNumberFormat="1" applyFont="1" applyFill="1" applyBorder="1" applyAlignment="1" applyProtection="1">
      <alignment shrinkToFit="1"/>
      <protection locked="0"/>
    </xf>
    <xf numFmtId="5" fontId="1" fillId="4" borderId="37" xfId="3" applyNumberFormat="1" applyFont="1" applyFill="1" applyBorder="1" applyAlignment="1" applyProtection="1">
      <alignment horizontal="right" shrinkToFit="1"/>
      <protection locked="0"/>
    </xf>
    <xf numFmtId="37" fontId="1" fillId="2" borderId="4" xfId="3" applyNumberFormat="1" applyFont="1" applyBorder="1"/>
    <xf numFmtId="9" fontId="1" fillId="4" borderId="95" xfId="3" applyNumberFormat="1" applyFont="1" applyFill="1" applyBorder="1" applyAlignment="1" applyProtection="1">
      <alignment shrinkToFit="1"/>
      <protection locked="0"/>
    </xf>
    <xf numFmtId="5" fontId="1" fillId="0" borderId="94" xfId="3" applyNumberFormat="1" applyFont="1" applyFill="1" applyBorder="1" applyAlignment="1" applyProtection="1">
      <alignment shrinkToFit="1"/>
    </xf>
    <xf numFmtId="5" fontId="1" fillId="4" borderId="30" xfId="0" applyNumberFormat="1" applyFont="1" applyFill="1" applyBorder="1" applyAlignment="1" applyProtection="1">
      <alignment shrinkToFit="1"/>
      <protection locked="0"/>
    </xf>
    <xf numFmtId="5" fontId="1" fillId="6" borderId="17" xfId="1" applyNumberFormat="1" applyFont="1" applyFill="1" applyBorder="1" applyAlignment="1" applyProtection="1">
      <alignment shrinkToFit="1"/>
      <protection locked="0"/>
    </xf>
    <xf numFmtId="5" fontId="1" fillId="0" borderId="0" xfId="3" applyNumberFormat="1" applyFont="1" applyFill="1" applyBorder="1" applyAlignment="1" applyProtection="1">
      <alignment shrinkToFit="1"/>
    </xf>
    <xf numFmtId="5" fontId="1" fillId="0" borderId="10" xfId="3" applyNumberFormat="1" applyFont="1" applyFill="1" applyBorder="1" applyAlignment="1" applyProtection="1">
      <alignment shrinkToFit="1"/>
    </xf>
    <xf numFmtId="5" fontId="1" fillId="6" borderId="27" xfId="1" applyNumberFormat="1" applyFont="1" applyFill="1" applyBorder="1" applyAlignment="1" applyProtection="1">
      <alignment shrinkToFit="1"/>
      <protection locked="0"/>
    </xf>
    <xf numFmtId="5" fontId="1" fillId="0" borderId="28" xfId="3" applyNumberFormat="1" applyFont="1" applyFill="1" applyBorder="1" applyAlignment="1" applyProtection="1">
      <alignment shrinkToFit="1"/>
    </xf>
    <xf numFmtId="5" fontId="1" fillId="4" borderId="17" xfId="3" applyNumberFormat="1" applyFont="1" applyFill="1" applyBorder="1" applyAlignment="1" applyProtection="1">
      <alignment shrinkToFit="1"/>
      <protection locked="0"/>
    </xf>
    <xf numFmtId="5" fontId="1" fillId="0" borderId="35" xfId="3" applyNumberFormat="1" applyFont="1" applyFill="1" applyBorder="1" applyAlignment="1" applyProtection="1">
      <alignment shrinkToFit="1"/>
    </xf>
    <xf numFmtId="5" fontId="1" fillId="2" borderId="16" xfId="3" applyNumberFormat="1" applyFont="1" applyBorder="1" applyAlignment="1">
      <alignment shrinkToFit="1"/>
    </xf>
    <xf numFmtId="5" fontId="1" fillId="2" borderId="96" xfId="3" applyNumberFormat="1" applyFont="1" applyBorder="1" applyAlignment="1">
      <alignment shrinkToFit="1"/>
    </xf>
    <xf numFmtId="5" fontId="1" fillId="2" borderId="3" xfId="3" applyNumberFormat="1" applyFont="1" applyBorder="1" applyAlignment="1">
      <alignment shrinkToFit="1"/>
    </xf>
    <xf numFmtId="5" fontId="1" fillId="2" borderId="82" xfId="3" applyNumberFormat="1" applyFont="1" applyBorder="1" applyAlignment="1">
      <alignment shrinkToFit="1"/>
    </xf>
    <xf numFmtId="9" fontId="1" fillId="4" borderId="93" xfId="3" applyNumberFormat="1" applyFont="1" applyFill="1" applyBorder="1" applyAlignment="1" applyProtection="1">
      <alignment shrinkToFit="1"/>
      <protection locked="0"/>
    </xf>
    <xf numFmtId="5" fontId="1" fillId="4" borderId="30" xfId="3" applyNumberFormat="1" applyFont="1" applyFill="1" applyBorder="1" applyAlignment="1" applyProtection="1">
      <alignment shrinkToFit="1"/>
      <protection locked="0"/>
    </xf>
    <xf numFmtId="5" fontId="1" fillId="6" borderId="28" xfId="1" applyNumberFormat="1" applyFont="1" applyFill="1" applyBorder="1" applyAlignment="1" applyProtection="1">
      <alignment shrinkToFit="1"/>
      <protection locked="0"/>
    </xf>
    <xf numFmtId="5" fontId="1" fillId="4" borderId="48" xfId="0" applyNumberFormat="1" applyFont="1" applyFill="1" applyBorder="1" applyAlignment="1" applyProtection="1">
      <alignment shrinkToFit="1"/>
      <protection locked="0"/>
    </xf>
    <xf numFmtId="5" fontId="1" fillId="0" borderId="74" xfId="3" applyNumberFormat="1" applyFont="1" applyFill="1" applyBorder="1" applyAlignment="1" applyProtection="1">
      <alignment shrinkToFit="1"/>
    </xf>
    <xf numFmtId="5" fontId="1" fillId="2" borderId="74" xfId="3" applyNumberFormat="1" applyFont="1" applyBorder="1" applyAlignment="1">
      <alignment shrinkToFit="1"/>
    </xf>
    <xf numFmtId="37" fontId="1" fillId="2" borderId="50" xfId="3" applyNumberFormat="1" applyFont="1" applyBorder="1" applyAlignment="1">
      <alignment horizontal="center"/>
    </xf>
    <xf numFmtId="5" fontId="1" fillId="4" borderId="32" xfId="0" applyNumberFormat="1" applyFont="1" applyFill="1" applyBorder="1" applyAlignment="1" applyProtection="1">
      <alignment shrinkToFit="1"/>
      <protection locked="0"/>
    </xf>
    <xf numFmtId="5" fontId="1" fillId="2" borderId="51" xfId="3" applyNumberFormat="1" applyFont="1" applyBorder="1" applyAlignment="1">
      <alignment shrinkToFit="1"/>
    </xf>
    <xf numFmtId="5" fontId="1" fillId="2" borderId="54" xfId="3" applyNumberFormat="1" applyFont="1" applyBorder="1" applyAlignment="1">
      <alignment shrinkToFit="1"/>
    </xf>
    <xf numFmtId="5" fontId="1" fillId="4" borderId="88" xfId="3" applyNumberFormat="1" applyFont="1" applyFill="1" applyBorder="1" applyAlignment="1" applyProtection="1">
      <alignment shrinkToFit="1"/>
      <protection locked="0"/>
    </xf>
    <xf numFmtId="5" fontId="1" fillId="4" borderId="35" xfId="0" applyNumberFormat="1" applyFont="1" applyFill="1" applyBorder="1" applyAlignment="1" applyProtection="1">
      <alignment shrinkToFit="1"/>
      <protection locked="0"/>
    </xf>
    <xf numFmtId="5" fontId="1" fillId="4" borderId="89" xfId="3" applyNumberFormat="1" applyFont="1" applyFill="1" applyBorder="1" applyAlignment="1" applyProtection="1">
      <alignment shrinkToFit="1"/>
      <protection locked="0"/>
    </xf>
    <xf numFmtId="5" fontId="1" fillId="4" borderId="36" xfId="3" applyNumberFormat="1" applyFont="1" applyFill="1" applyBorder="1" applyAlignment="1" applyProtection="1">
      <alignment shrinkToFit="1"/>
      <protection locked="0"/>
    </xf>
    <xf numFmtId="169" fontId="1" fillId="4" borderId="28" xfId="3" applyNumberFormat="1" applyFont="1" applyFill="1" applyBorder="1" applyAlignment="1" applyProtection="1">
      <alignment horizontal="center" shrinkToFit="1"/>
      <protection locked="0"/>
    </xf>
    <xf numFmtId="5" fontId="1" fillId="4" borderId="45" xfId="0" applyNumberFormat="1" applyFont="1" applyFill="1" applyBorder="1" applyAlignment="1" applyProtection="1">
      <alignment horizontal="right" shrinkToFit="1"/>
      <protection locked="0"/>
    </xf>
    <xf numFmtId="5" fontId="1" fillId="0" borderId="47" xfId="0" applyNumberFormat="1" applyFont="1" applyFill="1" applyBorder="1" applyAlignment="1" applyProtection="1">
      <alignment shrinkToFit="1"/>
    </xf>
    <xf numFmtId="169" fontId="1" fillId="4" borderId="17" xfId="3" applyNumberFormat="1" applyFont="1" applyFill="1" applyBorder="1" applyAlignment="1" applyProtection="1">
      <alignment horizontal="center" shrinkToFit="1"/>
      <protection locked="0"/>
    </xf>
    <xf numFmtId="5" fontId="1" fillId="0" borderId="11" xfId="0" applyNumberFormat="1" applyFont="1" applyFill="1" applyBorder="1" applyAlignment="1" applyProtection="1">
      <alignment shrinkToFit="1"/>
    </xf>
    <xf numFmtId="5" fontId="1" fillId="4" borderId="36" xfId="3" applyNumberFormat="1" applyFont="1" applyFill="1" applyBorder="1" applyAlignment="1" applyProtection="1">
      <alignment horizontal="right" shrinkToFit="1"/>
      <protection locked="0"/>
    </xf>
    <xf numFmtId="5" fontId="1" fillId="4" borderId="55" xfId="3" applyNumberFormat="1" applyFont="1" applyFill="1" applyBorder="1" applyAlignment="1" applyProtection="1">
      <alignment horizontal="right" shrinkToFit="1"/>
      <protection locked="0"/>
    </xf>
    <xf numFmtId="5" fontId="1" fillId="0" borderId="43" xfId="0" applyNumberFormat="1" applyFont="1" applyFill="1" applyBorder="1" applyAlignment="1" applyProtection="1">
      <alignment shrinkToFit="1"/>
    </xf>
    <xf numFmtId="10" fontId="1" fillId="4" borderId="46" xfId="0" applyNumberFormat="1" applyFont="1" applyFill="1" applyBorder="1" applyAlignment="1" applyProtection="1">
      <alignment shrinkToFit="1"/>
      <protection locked="0"/>
    </xf>
    <xf numFmtId="169" fontId="1" fillId="4" borderId="28" xfId="0" applyNumberFormat="1" applyFont="1" applyFill="1" applyBorder="1" applyAlignment="1" applyProtection="1">
      <alignment shrinkToFit="1"/>
      <protection locked="0"/>
    </xf>
    <xf numFmtId="5" fontId="1" fillId="4" borderId="46" xfId="0" applyNumberFormat="1" applyFont="1" applyFill="1" applyBorder="1" applyAlignment="1" applyProtection="1">
      <alignment horizontal="right" shrinkToFit="1"/>
      <protection locked="0"/>
    </xf>
    <xf numFmtId="5" fontId="1" fillId="4" borderId="30" xfId="0" applyNumberFormat="1" applyFont="1" applyFill="1" applyBorder="1" applyAlignment="1" applyProtection="1">
      <alignment horizontal="right" shrinkToFit="1"/>
      <protection locked="0"/>
    </xf>
    <xf numFmtId="5" fontId="1" fillId="2" borderId="84" xfId="3" applyNumberFormat="1" applyFont="1" applyBorder="1" applyAlignment="1">
      <alignment shrinkToFit="1"/>
    </xf>
    <xf numFmtId="5" fontId="1" fillId="0" borderId="5" xfId="0" applyNumberFormat="1" applyFont="1" applyFill="1" applyBorder="1" applyAlignment="1" applyProtection="1">
      <alignment shrinkToFit="1"/>
    </xf>
    <xf numFmtId="169" fontId="1" fillId="4" borderId="17" xfId="0" applyNumberFormat="1" applyFont="1" applyFill="1" applyBorder="1" applyAlignment="1" applyProtection="1">
      <alignment shrinkToFit="1"/>
      <protection locked="0"/>
    </xf>
    <xf numFmtId="10" fontId="1" fillId="4" borderId="17" xfId="4" applyNumberFormat="1" applyFont="1" applyFill="1" applyBorder="1" applyAlignment="1" applyProtection="1">
      <alignment shrinkToFit="1"/>
      <protection locked="0"/>
    </xf>
    <xf numFmtId="5" fontId="1" fillId="4" borderId="17" xfId="1" applyNumberFormat="1" applyFont="1" applyFill="1" applyBorder="1" applyAlignment="1" applyProtection="1">
      <alignment horizontal="right" shrinkToFit="1"/>
      <protection locked="0"/>
    </xf>
    <xf numFmtId="10" fontId="1" fillId="4" borderId="27" xfId="4" applyNumberFormat="1" applyFont="1" applyFill="1" applyBorder="1" applyAlignment="1" applyProtection="1">
      <alignment shrinkToFit="1"/>
      <protection locked="0"/>
    </xf>
    <xf numFmtId="5" fontId="1" fillId="4" borderId="27" xfId="1" applyNumberFormat="1" applyFont="1" applyFill="1" applyBorder="1" applyAlignment="1" applyProtection="1">
      <alignment horizontal="right" shrinkToFit="1"/>
      <protection locked="0"/>
    </xf>
    <xf numFmtId="5" fontId="1" fillId="0" borderId="51" xfId="0" applyNumberFormat="1" applyFont="1" applyFill="1" applyBorder="1" applyAlignment="1" applyProtection="1">
      <alignment shrinkToFit="1"/>
    </xf>
    <xf numFmtId="37" fontId="1" fillId="2" borderId="54" xfId="3" applyNumberFormat="1" applyFont="1" applyBorder="1" applyAlignment="1">
      <alignment horizontal="center" shrinkToFit="1"/>
    </xf>
    <xf numFmtId="5" fontId="1" fillId="6" borderId="43" xfId="3" applyNumberFormat="1" applyFont="1" applyFill="1" applyBorder="1" applyAlignment="1" applyProtection="1">
      <alignment shrinkToFit="1"/>
      <protection locked="0"/>
    </xf>
    <xf numFmtId="37" fontId="1" fillId="4" borderId="28" xfId="0" quotePrefix="1" applyNumberFormat="1" applyFont="1" applyFill="1" applyBorder="1" applyAlignment="1" applyProtection="1">
      <alignment shrinkToFit="1"/>
      <protection locked="0"/>
    </xf>
    <xf numFmtId="5" fontId="1" fillId="6" borderId="17" xfId="3" applyNumberFormat="1" applyFont="1" applyFill="1" applyBorder="1" applyAlignment="1" applyProtection="1">
      <alignment shrinkToFit="1"/>
      <protection locked="0"/>
    </xf>
    <xf numFmtId="168" fontId="1" fillId="4" borderId="28" xfId="0" applyNumberFormat="1" applyFont="1" applyFill="1" applyBorder="1" applyAlignment="1" applyProtection="1">
      <alignment shrinkToFit="1"/>
      <protection locked="0"/>
    </xf>
    <xf numFmtId="168" fontId="1" fillId="4" borderId="17" xfId="3" applyNumberFormat="1" applyFont="1" applyFill="1" applyBorder="1" applyAlignment="1" applyProtection="1">
      <alignment shrinkToFit="1"/>
      <protection locked="0"/>
    </xf>
    <xf numFmtId="37" fontId="1" fillId="4" borderId="72" xfId="0" applyNumberFormat="1" applyFont="1" applyFill="1" applyBorder="1" applyAlignment="1" applyProtection="1">
      <alignment shrinkToFit="1"/>
      <protection locked="0"/>
    </xf>
    <xf numFmtId="37" fontId="1" fillId="4" borderId="34" xfId="3" applyNumberFormat="1" applyFont="1" applyFill="1" applyBorder="1" applyAlignment="1" applyProtection="1">
      <alignment shrinkToFit="1"/>
      <protection locked="0"/>
    </xf>
    <xf numFmtId="168" fontId="1" fillId="4" borderId="12" xfId="3" applyNumberFormat="1" applyFont="1" applyFill="1" applyBorder="1" applyAlignment="1" applyProtection="1">
      <alignment shrinkToFit="1"/>
      <protection locked="0"/>
    </xf>
    <xf numFmtId="37" fontId="1" fillId="4" borderId="77" xfId="3" applyNumberFormat="1" applyFont="1" applyFill="1" applyBorder="1" applyAlignment="1" applyProtection="1">
      <alignment shrinkToFit="1"/>
      <protection locked="0"/>
    </xf>
    <xf numFmtId="168" fontId="1" fillId="4" borderId="78" xfId="3" applyNumberFormat="1" applyFont="1" applyFill="1" applyBorder="1" applyAlignment="1" applyProtection="1">
      <alignment shrinkToFit="1"/>
      <protection locked="0"/>
    </xf>
    <xf numFmtId="5" fontId="1" fillId="4" borderId="29" xfId="3" applyNumberFormat="1" applyFont="1" applyFill="1" applyBorder="1" applyAlignment="1" applyProtection="1">
      <alignment shrinkToFit="1"/>
      <protection locked="0"/>
    </xf>
    <xf numFmtId="5" fontId="1" fillId="4" borderId="43" xfId="0" applyNumberFormat="1" applyFont="1" applyFill="1" applyBorder="1" applyAlignment="1" applyProtection="1">
      <alignment shrinkToFit="1"/>
      <protection locked="0"/>
    </xf>
    <xf numFmtId="5" fontId="1" fillId="4" borderId="31" xfId="3" applyNumberFormat="1" applyFont="1" applyFill="1" applyBorder="1" applyAlignment="1" applyProtection="1">
      <alignment shrinkToFit="1"/>
      <protection locked="0"/>
    </xf>
    <xf numFmtId="5" fontId="1" fillId="4" borderId="46" xfId="3" applyNumberFormat="1" applyFont="1" applyFill="1" applyBorder="1" applyAlignment="1" applyProtection="1">
      <alignment shrinkToFit="1"/>
      <protection locked="0"/>
    </xf>
    <xf numFmtId="5" fontId="1" fillId="4" borderId="80" xfId="3" applyNumberFormat="1" applyFont="1" applyFill="1" applyBorder="1" applyAlignment="1" applyProtection="1">
      <alignment shrinkToFit="1"/>
      <protection locked="0"/>
    </xf>
    <xf numFmtId="37" fontId="1" fillId="4" borderId="17" xfId="0" applyNumberFormat="1" applyFont="1" applyFill="1" applyBorder="1" applyAlignment="1" applyProtection="1">
      <alignment shrinkToFit="1"/>
      <protection locked="0"/>
    </xf>
    <xf numFmtId="37" fontId="1" fillId="0" borderId="0" xfId="3" applyNumberFormat="1" applyFont="1" applyFill="1" applyBorder="1" applyAlignment="1">
      <alignment horizontal="center"/>
    </xf>
    <xf numFmtId="5" fontId="1" fillId="6" borderId="28" xfId="3" applyNumberFormat="1" applyFont="1" applyFill="1" applyBorder="1" applyAlignment="1" applyProtection="1">
      <alignment shrinkToFit="1"/>
      <protection locked="0"/>
    </xf>
    <xf numFmtId="5" fontId="1" fillId="0" borderId="3" xfId="3" applyNumberFormat="1" applyFont="1" applyFill="1" applyBorder="1" applyAlignment="1">
      <alignment shrinkToFit="1"/>
    </xf>
    <xf numFmtId="5" fontId="1" fillId="6" borderId="83" xfId="3" applyNumberFormat="1" applyFont="1" applyFill="1" applyBorder="1" applyAlignment="1" applyProtection="1">
      <alignment shrinkToFit="1"/>
      <protection locked="0"/>
    </xf>
    <xf numFmtId="5" fontId="1" fillId="2" borderId="0" xfId="3" applyNumberFormat="1" applyFont="1" applyBorder="1"/>
    <xf numFmtId="5" fontId="1" fillId="4" borderId="36" xfId="0" applyNumberFormat="1" applyFont="1" applyFill="1" applyBorder="1" applyAlignment="1" applyProtection="1">
      <alignment shrinkToFit="1"/>
      <protection locked="0"/>
    </xf>
    <xf numFmtId="5" fontId="1" fillId="4" borderId="55" xfId="3" applyNumberFormat="1" applyFont="1" applyFill="1" applyBorder="1" applyAlignment="1" applyProtection="1">
      <alignment shrinkToFit="1"/>
      <protection locked="0"/>
    </xf>
    <xf numFmtId="10" fontId="1" fillId="4" borderId="17" xfId="0" applyNumberFormat="1" applyFont="1" applyFill="1" applyBorder="1" applyAlignment="1" applyProtection="1">
      <alignment shrinkToFit="1"/>
      <protection locked="0"/>
    </xf>
    <xf numFmtId="5" fontId="1" fillId="4" borderId="17" xfId="0" applyNumberFormat="1" applyFont="1" applyFill="1" applyBorder="1" applyAlignment="1" applyProtection="1">
      <alignment horizontal="right" shrinkToFit="1"/>
      <protection locked="0"/>
    </xf>
    <xf numFmtId="37" fontId="1" fillId="2" borderId="54" xfId="3" applyNumberFormat="1" applyFont="1" applyBorder="1" applyAlignment="1">
      <alignment horizontal="center"/>
    </xf>
    <xf numFmtId="7" fontId="1" fillId="4" borderId="102" xfId="3" applyNumberFormat="1" applyFont="1" applyFill="1" applyBorder="1" applyProtection="1">
      <protection locked="0"/>
    </xf>
    <xf numFmtId="37" fontId="1" fillId="4" borderId="106" xfId="0" applyNumberFormat="1" applyFont="1" applyFill="1" applyBorder="1" applyProtection="1">
      <protection locked="0"/>
    </xf>
    <xf numFmtId="7" fontId="1" fillId="4" borderId="106" xfId="0" applyNumberFormat="1" applyFont="1" applyFill="1" applyBorder="1" applyProtection="1">
      <protection locked="0"/>
    </xf>
    <xf numFmtId="37" fontId="1" fillId="4" borderId="106" xfId="3" applyNumberFormat="1" applyFont="1" applyFill="1" applyBorder="1" applyProtection="1">
      <protection locked="0"/>
    </xf>
    <xf numFmtId="10" fontId="1" fillId="4" borderId="106" xfId="0" applyNumberFormat="1" applyFont="1" applyFill="1" applyBorder="1" applyProtection="1">
      <protection locked="0"/>
    </xf>
    <xf numFmtId="169" fontId="1" fillId="4" borderId="106" xfId="0" applyNumberFormat="1" applyFont="1" applyFill="1" applyBorder="1" applyProtection="1">
      <protection locked="0"/>
    </xf>
    <xf numFmtId="37" fontId="1" fillId="4" borderId="29" xfId="0" applyNumberFormat="1" applyFont="1" applyFill="1" applyBorder="1" applyProtection="1">
      <protection locked="0"/>
    </xf>
    <xf numFmtId="37" fontId="1" fillId="4" borderId="106" xfId="3" applyNumberFormat="1" applyFont="1" applyFill="1" applyBorder="1" applyAlignment="1" applyProtection="1">
      <alignment horizontal="right"/>
      <protection locked="0"/>
    </xf>
    <xf numFmtId="5" fontId="1" fillId="4" borderId="46" xfId="0" applyNumberFormat="1" applyFont="1" applyFill="1" applyBorder="1" applyAlignment="1" applyProtection="1">
      <alignment horizontal="right"/>
      <protection locked="0"/>
    </xf>
    <xf numFmtId="5" fontId="1" fillId="4" borderId="111" xfId="0" applyNumberFormat="1" applyFont="1" applyFill="1" applyBorder="1" applyAlignment="1" applyProtection="1">
      <alignment horizontal="right"/>
      <protection locked="0"/>
    </xf>
    <xf numFmtId="37" fontId="1" fillId="2" borderId="113" xfId="3" applyNumberFormat="1" applyFont="1" applyBorder="1" applyAlignment="1">
      <alignment horizontal="center"/>
    </xf>
    <xf numFmtId="165" fontId="1" fillId="0" borderId="99" xfId="4" applyNumberFormat="1" applyFont="1" applyBorder="1" applyAlignment="1">
      <alignment shrinkToFit="1"/>
    </xf>
    <xf numFmtId="37" fontId="23" fillId="2" borderId="23" xfId="3" applyNumberFormat="1" applyFont="1" applyBorder="1" applyAlignment="1">
      <alignment horizontal="center"/>
    </xf>
    <xf numFmtId="1" fontId="1" fillId="2" borderId="3" xfId="3" applyNumberFormat="1" applyFont="1" applyBorder="1" applyAlignment="1">
      <alignment shrinkToFit="1"/>
    </xf>
    <xf numFmtId="5" fontId="26" fillId="0" borderId="10" xfId="0" applyNumberFormat="1" applyFont="1" applyBorder="1" applyAlignment="1">
      <alignment shrinkToFit="1"/>
    </xf>
    <xf numFmtId="5" fontId="26" fillId="0" borderId="5" xfId="0" applyNumberFormat="1" applyFont="1" applyBorder="1" applyAlignment="1">
      <alignment shrinkToFit="1"/>
    </xf>
    <xf numFmtId="5" fontId="26" fillId="0" borderId="28" xfId="0" applyNumberFormat="1" applyFont="1" applyBorder="1" applyAlignment="1">
      <alignment shrinkToFit="1"/>
    </xf>
    <xf numFmtId="5" fontId="26" fillId="2" borderId="10" xfId="3" applyNumberFormat="1" applyFont="1" applyBorder="1" applyAlignment="1">
      <alignment shrinkToFit="1"/>
    </xf>
    <xf numFmtId="5" fontId="26" fillId="0" borderId="97" xfId="0" applyNumberFormat="1" applyFont="1" applyBorder="1" applyAlignment="1">
      <alignment shrinkToFit="1"/>
    </xf>
    <xf numFmtId="5" fontId="26" fillId="2" borderId="28" xfId="3" applyNumberFormat="1" applyFont="1" applyBorder="1" applyAlignment="1">
      <alignment shrinkToFit="1"/>
    </xf>
    <xf numFmtId="5" fontId="26" fillId="0" borderId="51" xfId="0" applyNumberFormat="1" applyFont="1" applyBorder="1" applyAlignment="1">
      <alignment shrinkToFit="1"/>
    </xf>
    <xf numFmtId="5" fontId="1" fillId="2" borderId="28" xfId="3" applyNumberFormat="1" applyFont="1" applyBorder="1" applyAlignment="1">
      <alignment shrinkToFit="1"/>
    </xf>
    <xf numFmtId="37" fontId="23" fillId="2" borderId="0" xfId="3" applyNumberFormat="1" applyFont="1" applyAlignment="1">
      <alignment horizontal="left"/>
    </xf>
    <xf numFmtId="37" fontId="12" fillId="0" borderId="5" xfId="3" applyNumberFormat="1" applyFont="1" applyFill="1" applyBorder="1"/>
    <xf numFmtId="2" fontId="1" fillId="0" borderId="5" xfId="0" applyNumberFormat="1" applyFont="1" applyFill="1" applyBorder="1" applyAlignment="1">
      <alignment horizontal="right" indent="2"/>
    </xf>
    <xf numFmtId="5" fontId="1" fillId="0" borderId="5" xfId="1" applyNumberFormat="1" applyFont="1" applyFill="1" applyBorder="1" applyAlignment="1">
      <alignment horizontal="right" indent="2"/>
    </xf>
    <xf numFmtId="0" fontId="1" fillId="0" borderId="5" xfId="0" applyFont="1" applyFill="1" applyBorder="1" applyAlignment="1">
      <alignment horizontal="right" indent="2"/>
    </xf>
    <xf numFmtId="37" fontId="12" fillId="0" borderId="5" xfId="3" applyNumberFormat="1" applyFont="1" applyFill="1" applyBorder="1" applyAlignment="1">
      <alignment horizontal="right" indent="2"/>
    </xf>
    <xf numFmtId="9" fontId="1" fillId="0" borderId="5" xfId="4" applyFont="1" applyFill="1" applyBorder="1" applyAlignment="1">
      <alignment horizontal="right" indent="2"/>
    </xf>
    <xf numFmtId="165" fontId="1" fillId="0" borderId="5" xfId="4" applyNumberFormat="1" applyFont="1" applyFill="1" applyBorder="1" applyAlignment="1">
      <alignment horizontal="right" indent="2"/>
    </xf>
    <xf numFmtId="0" fontId="19" fillId="0" borderId="0" xfId="2" applyFont="1" applyAlignment="1" applyProtection="1">
      <alignment horizontal="left"/>
    </xf>
    <xf numFmtId="5" fontId="1" fillId="4" borderId="112" xfId="3" applyNumberFormat="1" applyFont="1" applyFill="1" applyBorder="1" applyAlignment="1" applyProtection="1">
      <alignment shrinkToFit="1"/>
      <protection locked="0"/>
    </xf>
    <xf numFmtId="37" fontId="1" fillId="2" borderId="4" xfId="3" applyNumberFormat="1" applyFont="1" applyBorder="1" applyAlignment="1">
      <alignment wrapText="1"/>
    </xf>
    <xf numFmtId="37" fontId="1" fillId="2" borderId="0" xfId="3" applyNumberFormat="1" applyFont="1" applyBorder="1" applyAlignment="1">
      <alignment wrapText="1"/>
    </xf>
    <xf numFmtId="7" fontId="1" fillId="4" borderId="124" xfId="0" applyNumberFormat="1" applyFont="1" applyFill="1" applyBorder="1" applyProtection="1">
      <protection locked="0"/>
    </xf>
    <xf numFmtId="37" fontId="1" fillId="4" borderId="125" xfId="0" applyNumberFormat="1" applyFont="1" applyFill="1" applyBorder="1" applyAlignment="1" applyProtection="1">
      <alignment shrinkToFit="1"/>
      <protection locked="0"/>
    </xf>
    <xf numFmtId="37" fontId="1" fillId="4" borderId="126" xfId="0" applyNumberFormat="1" applyFont="1" applyFill="1" applyBorder="1" applyAlignment="1" applyProtection="1">
      <alignment shrinkToFit="1"/>
      <protection locked="0"/>
    </xf>
    <xf numFmtId="7" fontId="1" fillId="4" borderId="127" xfId="3" applyNumberFormat="1" applyFont="1" applyFill="1" applyBorder="1" applyAlignment="1" applyProtection="1">
      <alignment shrinkToFit="1"/>
      <protection locked="0"/>
    </xf>
    <xf numFmtId="37" fontId="1" fillId="4" borderId="128" xfId="3" applyNumberFormat="1" applyFont="1" applyFill="1" applyBorder="1" applyAlignment="1" applyProtection="1">
      <alignment shrinkToFit="1"/>
      <protection locked="0"/>
    </xf>
    <xf numFmtId="37" fontId="1" fillId="4" borderId="122" xfId="3" applyNumberFormat="1" applyFont="1" applyFill="1" applyBorder="1" applyAlignment="1" applyProtection="1">
      <alignment shrinkToFit="1"/>
      <protection locked="0"/>
    </xf>
    <xf numFmtId="37" fontId="1" fillId="4" borderId="129" xfId="3" applyNumberFormat="1" applyFont="1" applyFill="1" applyBorder="1" applyAlignment="1" applyProtection="1">
      <alignment shrinkToFit="1"/>
      <protection locked="0"/>
    </xf>
    <xf numFmtId="37" fontId="1" fillId="4" borderId="132" xfId="3" applyNumberFormat="1" applyFont="1" applyFill="1" applyBorder="1" applyAlignment="1" applyProtection="1">
      <alignment shrinkToFit="1"/>
      <protection locked="0"/>
    </xf>
    <xf numFmtId="37" fontId="1" fillId="4" borderId="135" xfId="3" applyNumberFormat="1" applyFont="1" applyFill="1" applyBorder="1" applyAlignment="1" applyProtection="1">
      <alignment shrinkToFit="1"/>
      <protection locked="0"/>
    </xf>
    <xf numFmtId="37" fontId="1" fillId="4" borderId="136" xfId="3" applyNumberFormat="1" applyFont="1" applyFill="1" applyBorder="1" applyAlignment="1" applyProtection="1">
      <alignment shrinkToFit="1"/>
      <protection locked="0"/>
    </xf>
    <xf numFmtId="7" fontId="1" fillId="4" borderId="137" xfId="3" applyNumberFormat="1" applyFont="1" applyFill="1" applyBorder="1" applyProtection="1">
      <protection locked="0"/>
    </xf>
    <xf numFmtId="7" fontId="1" fillId="4" borderId="114" xfId="0" applyNumberFormat="1" applyFont="1" applyFill="1" applyBorder="1" applyAlignment="1" applyProtection="1">
      <alignment shrinkToFit="1"/>
      <protection locked="0"/>
    </xf>
    <xf numFmtId="37" fontId="1" fillId="4" borderId="125" xfId="3" applyNumberFormat="1" applyFont="1" applyFill="1" applyBorder="1" applyAlignment="1" applyProtection="1">
      <alignment shrinkToFit="1"/>
      <protection locked="0"/>
    </xf>
    <xf numFmtId="7" fontId="1" fillId="4" borderId="138" xfId="3" applyNumberFormat="1" applyFont="1" applyFill="1" applyBorder="1" applyAlignment="1" applyProtection="1">
      <alignment shrinkToFit="1"/>
      <protection locked="0"/>
    </xf>
    <xf numFmtId="7" fontId="1" fillId="4" borderId="139" xfId="3" applyNumberFormat="1" applyFont="1" applyFill="1" applyBorder="1" applyAlignment="1" applyProtection="1">
      <alignment shrinkToFit="1"/>
      <protection locked="0"/>
    </xf>
    <xf numFmtId="37" fontId="1" fillId="4" borderId="140" xfId="3" applyNumberFormat="1" applyFont="1" applyFill="1" applyBorder="1" applyAlignment="1" applyProtection="1">
      <alignment shrinkToFit="1"/>
      <protection locked="0"/>
    </xf>
    <xf numFmtId="7" fontId="1" fillId="4" borderId="114" xfId="3" applyNumberFormat="1" applyFont="1" applyFill="1" applyBorder="1" applyAlignment="1" applyProtection="1">
      <alignment shrinkToFit="1"/>
      <protection locked="0"/>
    </xf>
    <xf numFmtId="37" fontId="1" fillId="4" borderId="141" xfId="3" applyNumberFormat="1" applyFont="1" applyFill="1" applyBorder="1" applyAlignment="1" applyProtection="1">
      <alignment shrinkToFit="1"/>
      <protection locked="0"/>
    </xf>
    <xf numFmtId="168" fontId="1" fillId="4" borderId="114" xfId="3" applyNumberFormat="1" applyFont="1" applyFill="1" applyBorder="1" applyAlignment="1" applyProtection="1">
      <alignment shrinkToFit="1"/>
      <protection locked="0"/>
    </xf>
    <xf numFmtId="37" fontId="1" fillId="4" borderId="141" xfId="0" applyNumberFormat="1" applyFont="1" applyFill="1" applyBorder="1" applyAlignment="1" applyProtection="1">
      <alignment shrinkToFit="1"/>
      <protection locked="0"/>
    </xf>
    <xf numFmtId="37" fontId="1" fillId="4" borderId="143" xfId="0" applyNumberFormat="1" applyFont="1" applyFill="1" applyBorder="1" applyAlignment="1" applyProtection="1">
      <alignment shrinkToFit="1"/>
      <protection locked="0"/>
    </xf>
    <xf numFmtId="37" fontId="1" fillId="4" borderId="135" xfId="0" applyNumberFormat="1" applyFont="1" applyFill="1" applyBorder="1" applyAlignment="1" applyProtection="1">
      <alignment shrinkToFit="1"/>
      <protection locked="0"/>
    </xf>
    <xf numFmtId="37" fontId="1" fillId="4" borderId="144" xfId="0" applyNumberFormat="1" applyFont="1" applyFill="1" applyBorder="1" applyAlignment="1" applyProtection="1">
      <alignment shrinkToFit="1"/>
      <protection locked="0"/>
    </xf>
    <xf numFmtId="7" fontId="1" fillId="4" borderId="127" xfId="0" applyNumberFormat="1" applyFont="1" applyFill="1" applyBorder="1" applyAlignment="1" applyProtection="1">
      <alignment shrinkToFit="1"/>
      <protection locked="0"/>
    </xf>
    <xf numFmtId="37" fontId="1" fillId="4" borderId="144" xfId="3" applyNumberFormat="1" applyFont="1" applyFill="1" applyBorder="1" applyAlignment="1" applyProtection="1">
      <alignment shrinkToFit="1"/>
      <protection locked="0"/>
    </xf>
    <xf numFmtId="37" fontId="1" fillId="4" borderId="141" xfId="3" applyNumberFormat="1" applyFont="1" applyFill="1" applyBorder="1" applyProtection="1">
      <protection locked="0"/>
    </xf>
    <xf numFmtId="37" fontId="1" fillId="4" borderId="128" xfId="3" applyNumberFormat="1" applyFont="1" applyFill="1" applyBorder="1" applyProtection="1">
      <protection locked="0"/>
    </xf>
    <xf numFmtId="7" fontId="1" fillId="4" borderId="145" xfId="3" applyNumberFormat="1" applyFont="1" applyFill="1" applyBorder="1" applyProtection="1">
      <protection locked="0"/>
    </xf>
    <xf numFmtId="7" fontId="1" fillId="4" borderId="146" xfId="3" applyNumberFormat="1" applyFont="1" applyFill="1" applyBorder="1" applyAlignment="1" applyProtection="1">
      <alignment shrinkToFit="1"/>
      <protection locked="0"/>
    </xf>
    <xf numFmtId="7" fontId="1" fillId="4" borderId="147" xfId="3" applyNumberFormat="1" applyFont="1" applyFill="1" applyBorder="1" applyAlignment="1" applyProtection="1">
      <alignment shrinkToFit="1"/>
      <protection locked="0"/>
    </xf>
    <xf numFmtId="37" fontId="1" fillId="2" borderId="119" xfId="3" applyNumberFormat="1" applyFont="1" applyBorder="1"/>
    <xf numFmtId="37" fontId="1" fillId="2" borderId="119" xfId="3" applyNumberFormat="1" applyFont="1" applyBorder="1" applyAlignment="1">
      <alignment horizontal="center"/>
    </xf>
    <xf numFmtId="37" fontId="1" fillId="4" borderId="17" xfId="0" applyNumberFormat="1" applyFont="1" applyFill="1" applyBorder="1" applyProtection="1">
      <protection locked="0"/>
    </xf>
    <xf numFmtId="7" fontId="1" fillId="4" borderId="17" xfId="0" applyNumberFormat="1" applyFont="1" applyFill="1" applyBorder="1" applyProtection="1">
      <protection locked="0"/>
    </xf>
    <xf numFmtId="7" fontId="1" fillId="4" borderId="17" xfId="3" applyNumberFormat="1" applyFont="1" applyFill="1" applyBorder="1" applyProtection="1">
      <protection locked="0"/>
    </xf>
    <xf numFmtId="37" fontId="1" fillId="4" borderId="17" xfId="3" applyNumberFormat="1" applyFont="1" applyFill="1" applyBorder="1" applyProtection="1">
      <protection locked="0"/>
    </xf>
    <xf numFmtId="37" fontId="1" fillId="2" borderId="3" xfId="3" applyNumberFormat="1" applyFont="1" applyBorder="1" applyAlignment="1">
      <alignment horizontal="center" vertical="center" shrinkToFit="1"/>
    </xf>
    <xf numFmtId="37" fontId="16" fillId="2" borderId="119" xfId="3" applyNumberFormat="1" applyFont="1" applyBorder="1" applyAlignment="1">
      <alignment horizontal="center"/>
    </xf>
    <xf numFmtId="5" fontId="1" fillId="4" borderId="127" xfId="3" applyNumberFormat="1" applyFont="1" applyFill="1" applyBorder="1" applyAlignment="1" applyProtection="1">
      <alignment shrinkToFit="1"/>
      <protection locked="0"/>
    </xf>
    <xf numFmtId="5" fontId="1" fillId="4" borderId="153" xfId="3" applyNumberFormat="1" applyFont="1" applyFill="1" applyBorder="1" applyAlignment="1" applyProtection="1">
      <alignment shrinkToFit="1"/>
      <protection locked="0"/>
    </xf>
    <xf numFmtId="5" fontId="1" fillId="4" borderId="130" xfId="3" applyNumberFormat="1" applyFont="1" applyFill="1" applyBorder="1" applyAlignment="1" applyProtection="1">
      <alignment shrinkToFit="1"/>
      <protection locked="0"/>
    </xf>
    <xf numFmtId="5" fontId="1" fillId="4" borderId="154" xfId="3" applyNumberFormat="1" applyFont="1" applyFill="1" applyBorder="1" applyAlignment="1" applyProtection="1">
      <alignment shrinkToFit="1"/>
      <protection locked="0"/>
    </xf>
    <xf numFmtId="37" fontId="1" fillId="4" borderId="141" xfId="0" applyNumberFormat="1" applyFont="1" applyFill="1" applyBorder="1" applyProtection="1">
      <protection locked="0"/>
    </xf>
    <xf numFmtId="7" fontId="1" fillId="4" borderId="28" xfId="0" applyNumberFormat="1" applyFont="1" applyFill="1" applyBorder="1" applyProtection="1">
      <protection locked="0"/>
    </xf>
    <xf numFmtId="37" fontId="1" fillId="4" borderId="135" xfId="0" applyNumberFormat="1" applyFont="1" applyFill="1" applyBorder="1" applyProtection="1">
      <protection locked="0"/>
    </xf>
    <xf numFmtId="7" fontId="1" fillId="4" borderId="156" xfId="0" applyNumberFormat="1" applyFont="1" applyFill="1" applyBorder="1" applyProtection="1">
      <protection locked="0"/>
    </xf>
    <xf numFmtId="37" fontId="1" fillId="4" borderId="28" xfId="3" applyNumberFormat="1" applyFont="1" applyFill="1" applyBorder="1" applyProtection="1">
      <protection locked="0"/>
    </xf>
    <xf numFmtId="7" fontId="1" fillId="4" borderId="156" xfId="3" applyNumberFormat="1" applyFont="1" applyFill="1" applyBorder="1" applyProtection="1">
      <protection locked="0"/>
    </xf>
    <xf numFmtId="37" fontId="1" fillId="4" borderId="156" xfId="3" applyNumberFormat="1" applyFont="1" applyFill="1" applyBorder="1" applyProtection="1">
      <protection locked="0"/>
    </xf>
    <xf numFmtId="37" fontId="1" fillId="4" borderId="156" xfId="3" applyNumberFormat="1" applyFont="1" applyFill="1" applyBorder="1" applyAlignment="1" applyProtection="1">
      <alignment shrinkToFit="1"/>
      <protection locked="0"/>
    </xf>
    <xf numFmtId="7" fontId="1" fillId="4" borderId="156" xfId="3" applyNumberFormat="1" applyFont="1" applyFill="1" applyBorder="1" applyAlignment="1" applyProtection="1">
      <alignment shrinkToFit="1"/>
      <protection locked="0"/>
    </xf>
    <xf numFmtId="37" fontId="1" fillId="4" borderId="158" xfId="3" applyNumberFormat="1" applyFont="1" applyFill="1" applyBorder="1" applyAlignment="1" applyProtection="1">
      <alignment shrinkToFit="1"/>
      <protection locked="0"/>
    </xf>
    <xf numFmtId="37" fontId="1" fillId="4" borderId="152" xfId="0" applyNumberFormat="1" applyFont="1" applyFill="1" applyBorder="1" applyAlignment="1" applyProtection="1">
      <alignment shrinkToFit="1"/>
      <protection locked="0"/>
    </xf>
    <xf numFmtId="37" fontId="1" fillId="4" borderId="152" xfId="3" applyNumberFormat="1" applyFont="1" applyFill="1" applyBorder="1" applyAlignment="1" applyProtection="1">
      <alignment shrinkToFit="1"/>
      <protection locked="0"/>
    </xf>
    <xf numFmtId="7" fontId="1" fillId="4" borderId="159" xfId="0" applyNumberFormat="1" applyFont="1" applyFill="1" applyBorder="1" applyAlignment="1" applyProtection="1">
      <alignment shrinkToFit="1"/>
      <protection locked="0"/>
    </xf>
    <xf numFmtId="7" fontId="1" fillId="4" borderId="144" xfId="0" applyNumberFormat="1" applyFont="1" applyFill="1" applyBorder="1" applyAlignment="1" applyProtection="1">
      <alignment shrinkToFit="1"/>
      <protection locked="0"/>
    </xf>
    <xf numFmtId="7" fontId="1" fillId="4" borderId="139" xfId="0" applyNumberFormat="1" applyFont="1" applyFill="1" applyBorder="1" applyAlignment="1" applyProtection="1">
      <alignment shrinkToFit="1"/>
      <protection locked="0"/>
    </xf>
    <xf numFmtId="37" fontId="1" fillId="4" borderId="141" xfId="0" quotePrefix="1" applyNumberFormat="1" applyFont="1" applyFill="1" applyBorder="1" applyProtection="1">
      <protection locked="0"/>
    </xf>
    <xf numFmtId="7" fontId="1" fillId="4" borderId="30" xfId="0" applyNumberFormat="1" applyFont="1" applyFill="1" applyBorder="1" applyProtection="1">
      <protection locked="0"/>
    </xf>
    <xf numFmtId="37" fontId="1" fillId="4" borderId="136" xfId="0" applyNumberFormat="1" applyFont="1" applyFill="1" applyBorder="1" applyProtection="1">
      <protection locked="0"/>
    </xf>
    <xf numFmtId="7" fontId="1" fillId="4" borderId="137" xfId="0" applyNumberFormat="1" applyFont="1" applyFill="1" applyBorder="1" applyProtection="1">
      <protection locked="0"/>
    </xf>
    <xf numFmtId="37" fontId="1" fillId="4" borderId="136" xfId="3" applyNumberFormat="1" applyFont="1" applyFill="1" applyBorder="1" applyProtection="1">
      <protection locked="0"/>
    </xf>
    <xf numFmtId="37" fontId="1" fillId="4" borderId="106" xfId="3" applyNumberFormat="1" applyFont="1" applyFill="1" applyBorder="1" applyAlignment="1" applyProtection="1">
      <alignment horizontal="right" shrinkToFit="1"/>
      <protection locked="0"/>
    </xf>
    <xf numFmtId="10" fontId="1" fillId="4" borderId="28" xfId="0" applyNumberFormat="1" applyFont="1" applyFill="1" applyBorder="1" applyProtection="1">
      <protection locked="0"/>
    </xf>
    <xf numFmtId="169" fontId="1" fillId="4" borderId="28" xfId="0" applyNumberFormat="1" applyFont="1" applyFill="1" applyBorder="1" applyProtection="1">
      <protection locked="0"/>
    </xf>
    <xf numFmtId="169" fontId="1" fillId="4" borderId="28" xfId="3" applyNumberFormat="1" applyFont="1" applyFill="1" applyBorder="1" applyAlignment="1" applyProtection="1">
      <alignment horizontal="right" shrinkToFit="1"/>
      <protection locked="0"/>
    </xf>
    <xf numFmtId="169" fontId="1" fillId="4" borderId="17" xfId="3" applyNumberFormat="1" applyFont="1" applyFill="1" applyBorder="1" applyAlignment="1" applyProtection="1">
      <alignment horizontal="right" shrinkToFit="1"/>
      <protection locked="0"/>
    </xf>
    <xf numFmtId="0" fontId="37" fillId="0" borderId="0" xfId="0" applyFont="1" applyAlignment="1">
      <alignment horizontal="left" wrapText="1"/>
    </xf>
    <xf numFmtId="14" fontId="1" fillId="0" borderId="0" xfId="0" applyNumberFormat="1" applyFont="1" applyBorder="1" applyAlignment="1">
      <alignment shrinkToFit="1"/>
    </xf>
    <xf numFmtId="2" fontId="1" fillId="0" borderId="0" xfId="0" applyNumberFormat="1" applyFont="1" applyBorder="1" applyAlignment="1">
      <alignment shrinkToFit="1"/>
    </xf>
    <xf numFmtId="5" fontId="1" fillId="0" borderId="0" xfId="0" applyNumberFormat="1" applyFont="1" applyBorder="1" applyAlignment="1">
      <alignment shrinkToFit="1"/>
    </xf>
    <xf numFmtId="170" fontId="1" fillId="0" borderId="0" xfId="0" applyNumberFormat="1" applyFont="1" applyBorder="1" applyAlignment="1">
      <alignment shrinkToFit="1"/>
    </xf>
    <xf numFmtId="164" fontId="1" fillId="0" borderId="0" xfId="0" applyNumberFormat="1" applyFont="1" applyBorder="1" applyAlignment="1">
      <alignment shrinkToFit="1"/>
    </xf>
    <xf numFmtId="5" fontId="1" fillId="0" borderId="0" xfId="1" applyNumberFormat="1" applyFont="1" applyBorder="1" applyAlignment="1">
      <alignment shrinkToFit="1"/>
    </xf>
    <xf numFmtId="165" fontId="1" fillId="0" borderId="0" xfId="4" applyNumberFormat="1" applyFont="1" applyBorder="1" applyAlignment="1">
      <alignment shrinkToFit="1"/>
    </xf>
    <xf numFmtId="168" fontId="1" fillId="0" borderId="0" xfId="1" applyNumberFormat="1" applyFont="1" applyBorder="1" applyAlignment="1">
      <alignment shrinkToFit="1"/>
    </xf>
    <xf numFmtId="37" fontId="1" fillId="0" borderId="0" xfId="0" applyNumberFormat="1" applyFont="1" applyBorder="1" applyAlignment="1">
      <alignment shrinkToFit="1"/>
    </xf>
    <xf numFmtId="165" fontId="1" fillId="0" borderId="0" xfId="0" applyNumberFormat="1" applyFont="1" applyBorder="1" applyAlignment="1">
      <alignment shrinkToFit="1"/>
    </xf>
    <xf numFmtId="167" fontId="1" fillId="0" borderId="0" xfId="0" applyNumberFormat="1" applyFont="1" applyBorder="1" applyAlignment="1">
      <alignment shrinkToFit="1"/>
    </xf>
    <xf numFmtId="10" fontId="1" fillId="0" borderId="0" xfId="0" applyNumberFormat="1" applyFont="1" applyBorder="1" applyAlignment="1">
      <alignment shrinkToFit="1"/>
    </xf>
    <xf numFmtId="9" fontId="1" fillId="0" borderId="0" xfId="4" applyFont="1" applyBorder="1" applyAlignment="1">
      <alignment shrinkToFit="1"/>
    </xf>
    <xf numFmtId="9" fontId="36" fillId="0" borderId="0" xfId="4" applyFont="1" applyBorder="1" applyAlignment="1">
      <alignment shrinkToFit="1"/>
    </xf>
    <xf numFmtId="2" fontId="1" fillId="0" borderId="4" xfId="0" applyNumberFormat="1" applyFont="1" applyFill="1" applyBorder="1" applyAlignment="1">
      <alignment horizontal="right" indent="2"/>
    </xf>
    <xf numFmtId="5" fontId="1" fillId="0" borderId="4" xfId="1" applyNumberFormat="1" applyFont="1" applyFill="1" applyBorder="1" applyAlignment="1">
      <alignment horizontal="right" indent="2"/>
    </xf>
    <xf numFmtId="0" fontId="1" fillId="0" borderId="4" xfId="0" applyFont="1" applyFill="1" applyBorder="1" applyAlignment="1">
      <alignment horizontal="right" indent="2"/>
    </xf>
    <xf numFmtId="37" fontId="12" fillId="0" borderId="4" xfId="3" applyNumberFormat="1" applyFont="1" applyFill="1" applyBorder="1" applyAlignment="1">
      <alignment horizontal="right" indent="2"/>
    </xf>
    <xf numFmtId="9" fontId="1" fillId="0" borderId="4" xfId="4" applyFont="1" applyFill="1" applyBorder="1" applyAlignment="1">
      <alignment horizontal="right" indent="2"/>
    </xf>
    <xf numFmtId="165" fontId="1" fillId="0" borderId="4" xfId="4" applyNumberFormat="1" applyFont="1" applyFill="1" applyBorder="1" applyAlignment="1">
      <alignment horizontal="right" indent="2"/>
    </xf>
    <xf numFmtId="37" fontId="1" fillId="0" borderId="4" xfId="3" applyNumberFormat="1" applyFont="1" applyFill="1" applyBorder="1"/>
    <xf numFmtId="37" fontId="1" fillId="2" borderId="35" xfId="3" applyNumberFormat="1" applyFont="1" applyBorder="1" applyAlignment="1">
      <alignment shrinkToFit="1"/>
    </xf>
    <xf numFmtId="7" fontId="1" fillId="4" borderId="162" xfId="3" applyNumberFormat="1" applyFont="1" applyFill="1" applyBorder="1" applyAlignment="1" applyProtection="1">
      <alignment shrinkToFit="1"/>
      <protection locked="0"/>
    </xf>
    <xf numFmtId="37" fontId="1" fillId="4" borderId="163" xfId="3" applyNumberFormat="1" applyFont="1" applyFill="1" applyBorder="1" applyAlignment="1" applyProtection="1">
      <alignment shrinkToFit="1"/>
      <protection locked="0"/>
    </xf>
    <xf numFmtId="37" fontId="1" fillId="4" borderId="164" xfId="3" applyNumberFormat="1" applyFont="1" applyFill="1" applyBorder="1" applyAlignment="1" applyProtection="1">
      <alignment shrinkToFit="1"/>
      <protection locked="0"/>
    </xf>
    <xf numFmtId="37" fontId="1" fillId="4" borderId="165" xfId="3" applyNumberFormat="1" applyFont="1" applyFill="1" applyBorder="1" applyAlignment="1" applyProtection="1">
      <alignment shrinkToFit="1"/>
      <protection locked="0"/>
    </xf>
    <xf numFmtId="49" fontId="14" fillId="2" borderId="0" xfId="3" applyNumberFormat="1" applyFont="1" applyBorder="1" applyAlignment="1">
      <alignment horizontal="left" shrinkToFit="1"/>
    </xf>
    <xf numFmtId="37" fontId="23" fillId="2" borderId="0" xfId="3" applyNumberFormat="1" applyFont="1" applyBorder="1" applyAlignment="1">
      <alignment shrinkToFit="1"/>
    </xf>
    <xf numFmtId="9" fontId="23" fillId="2" borderId="37" xfId="3" applyNumberFormat="1" applyFont="1" applyBorder="1" applyAlignment="1">
      <alignment shrinkToFit="1"/>
    </xf>
    <xf numFmtId="167" fontId="26" fillId="4" borderId="170" xfId="0" applyNumberFormat="1" applyFont="1" applyFill="1" applyBorder="1" applyAlignment="1" applyProtection="1">
      <alignment shrinkToFit="1"/>
      <protection locked="0"/>
    </xf>
    <xf numFmtId="167" fontId="26" fillId="4" borderId="171" xfId="0" applyNumberFormat="1" applyFont="1" applyFill="1" applyBorder="1" applyAlignment="1" applyProtection="1">
      <alignment shrinkToFit="1"/>
      <protection locked="0"/>
    </xf>
    <xf numFmtId="9" fontId="26" fillId="2" borderId="5" xfId="3" applyNumberFormat="1" applyFont="1" applyBorder="1" applyAlignment="1">
      <alignment shrinkToFit="1"/>
    </xf>
    <xf numFmtId="37" fontId="43" fillId="2" borderId="61" xfId="3" applyNumberFormat="1" applyFont="1" applyBorder="1"/>
    <xf numFmtId="5" fontId="23" fillId="2" borderId="23" xfId="3" applyNumberFormat="1" applyFont="1" applyBorder="1" applyAlignment="1">
      <alignment shrinkToFit="1"/>
    </xf>
    <xf numFmtId="37" fontId="35" fillId="2" borderId="115" xfId="3" applyNumberFormat="1" applyFont="1" applyBorder="1"/>
    <xf numFmtId="0" fontId="6" fillId="2" borderId="0" xfId="3" applyNumberFormat="1" applyFont="1" applyAlignment="1">
      <alignment horizontal="center"/>
    </xf>
    <xf numFmtId="37" fontId="1" fillId="0" borderId="173" xfId="0" applyNumberFormat="1" applyFont="1" applyBorder="1"/>
    <xf numFmtId="37" fontId="1" fillId="0" borderId="174" xfId="0" applyNumberFormat="1" applyFont="1" applyBorder="1"/>
    <xf numFmtId="2" fontId="1" fillId="0" borderId="174" xfId="0" applyNumberFormat="1" applyFont="1" applyBorder="1" applyAlignment="1">
      <alignment shrinkToFit="1"/>
    </xf>
    <xf numFmtId="5" fontId="1" fillId="0" borderId="174" xfId="0" applyNumberFormat="1" applyFont="1" applyBorder="1" applyAlignment="1">
      <alignment shrinkToFit="1"/>
    </xf>
    <xf numFmtId="164" fontId="1" fillId="0" borderId="174" xfId="0" applyNumberFormat="1" applyFont="1" applyBorder="1" applyAlignment="1">
      <alignment shrinkToFit="1"/>
    </xf>
    <xf numFmtId="5" fontId="1" fillId="0" borderId="174" xfId="1" applyNumberFormat="1" applyFont="1" applyBorder="1" applyAlignment="1">
      <alignment shrinkToFit="1"/>
    </xf>
    <xf numFmtId="165" fontId="1" fillId="0" borderId="174" xfId="4" applyNumberFormat="1" applyFont="1" applyBorder="1" applyAlignment="1">
      <alignment shrinkToFit="1"/>
    </xf>
    <xf numFmtId="37" fontId="1" fillId="0" borderId="174" xfId="0" applyNumberFormat="1" applyFont="1" applyBorder="1" applyAlignment="1">
      <alignment shrinkToFit="1"/>
    </xf>
    <xf numFmtId="165" fontId="1" fillId="0" borderId="174" xfId="0" applyNumberFormat="1" applyFont="1" applyBorder="1" applyAlignment="1">
      <alignment shrinkToFit="1"/>
    </xf>
    <xf numFmtId="10" fontId="1" fillId="0" borderId="174" xfId="0" applyNumberFormat="1" applyFont="1" applyBorder="1" applyAlignment="1">
      <alignment shrinkToFit="1"/>
    </xf>
    <xf numFmtId="9" fontId="1" fillId="0" borderId="174" xfId="4" applyFont="1" applyBorder="1" applyAlignment="1">
      <alignment shrinkToFit="1"/>
    </xf>
    <xf numFmtId="37" fontId="12" fillId="2" borderId="174" xfId="3" applyNumberFormat="1" applyFont="1" applyBorder="1" applyAlignment="1">
      <alignment shrinkToFit="1"/>
    </xf>
    <xf numFmtId="0" fontId="6" fillId="0" borderId="0" xfId="0" applyNumberFormat="1" applyFont="1" applyAlignment="1">
      <alignment horizontal="center"/>
    </xf>
    <xf numFmtId="37" fontId="1" fillId="4" borderId="182" xfId="3" applyNumberFormat="1" applyFont="1" applyFill="1" applyBorder="1" applyAlignment="1" applyProtection="1">
      <alignment shrinkToFit="1"/>
      <protection locked="0"/>
    </xf>
    <xf numFmtId="37" fontId="1" fillId="4" borderId="179" xfId="3" applyNumberFormat="1" applyFont="1" applyFill="1" applyBorder="1" applyAlignment="1" applyProtection="1">
      <alignment shrinkToFit="1"/>
      <protection locked="0"/>
    </xf>
    <xf numFmtId="5" fontId="1" fillId="6" borderId="51" xfId="3" applyNumberFormat="1" applyFont="1" applyFill="1" applyBorder="1" applyAlignment="1" applyProtection="1">
      <alignment shrinkToFit="1"/>
      <protection locked="0"/>
    </xf>
    <xf numFmtId="5" fontId="1" fillId="6" borderId="183" xfId="3" applyNumberFormat="1" applyFont="1" applyFill="1" applyBorder="1" applyAlignment="1" applyProtection="1">
      <alignment shrinkToFit="1"/>
      <protection locked="0"/>
    </xf>
    <xf numFmtId="37" fontId="12" fillId="2" borderId="11" xfId="3" applyNumberFormat="1" applyFont="1" applyBorder="1"/>
    <xf numFmtId="5" fontId="26" fillId="2" borderId="185" xfId="3" applyNumberFormat="1" applyFont="1" applyBorder="1" applyAlignment="1">
      <alignment shrinkToFit="1"/>
    </xf>
    <xf numFmtId="167" fontId="23" fillId="2" borderId="51" xfId="3" applyNumberFormat="1" applyFont="1" applyBorder="1" applyAlignment="1">
      <alignment shrinkToFit="1"/>
    </xf>
    <xf numFmtId="167" fontId="23" fillId="2" borderId="5" xfId="3" applyNumberFormat="1" applyFont="1" applyBorder="1" applyAlignment="1">
      <alignment shrinkToFit="1"/>
    </xf>
    <xf numFmtId="9" fontId="1" fillId="2" borderId="82" xfId="4" applyFont="1" applyFill="1" applyBorder="1" applyAlignment="1">
      <alignment shrinkToFit="1"/>
    </xf>
    <xf numFmtId="2" fontId="1" fillId="0" borderId="174" xfId="0" applyNumberFormat="1" applyFont="1" applyBorder="1" applyAlignment="1">
      <alignment horizontal="right" shrinkToFit="1"/>
    </xf>
    <xf numFmtId="37" fontId="15" fillId="2" borderId="4" xfId="3" applyNumberFormat="1" applyFont="1" applyBorder="1" applyAlignment="1">
      <alignment horizontal="center"/>
    </xf>
    <xf numFmtId="37" fontId="15" fillId="2" borderId="0" xfId="3" applyNumberFormat="1" applyFont="1" applyBorder="1" applyAlignment="1">
      <alignment horizontal="center"/>
    </xf>
    <xf numFmtId="37" fontId="1" fillId="4" borderId="114" xfId="0" applyNumberFormat="1" applyFont="1" applyFill="1" applyBorder="1" applyAlignment="1" applyProtection="1">
      <alignment shrinkToFit="1"/>
      <protection locked="0"/>
    </xf>
    <xf numFmtId="167" fontId="1" fillId="4" borderId="178" xfId="3" applyNumberFormat="1" applyFont="1" applyFill="1" applyBorder="1" applyAlignment="1" applyProtection="1">
      <alignment horizontal="center" shrinkToFit="1"/>
      <protection locked="0"/>
    </xf>
    <xf numFmtId="167" fontId="1" fillId="0" borderId="28" xfId="0" applyNumberFormat="1" applyFont="1" applyFill="1" applyBorder="1" applyAlignment="1" applyProtection="1">
      <alignment shrinkToFit="1"/>
      <protection locked="0"/>
    </xf>
    <xf numFmtId="5" fontId="1" fillId="0" borderId="49" xfId="3" applyNumberFormat="1" applyFont="1" applyFill="1" applyBorder="1" applyAlignment="1">
      <alignment shrinkToFit="1"/>
    </xf>
    <xf numFmtId="37" fontId="1" fillId="0" borderId="3" xfId="3" applyNumberFormat="1" applyFont="1" applyFill="1" applyBorder="1" applyAlignment="1">
      <alignment horizontal="center" shrinkToFit="1"/>
    </xf>
    <xf numFmtId="9" fontId="12" fillId="2" borderId="0" xfId="4" applyFont="1" applyFill="1"/>
    <xf numFmtId="167" fontId="1" fillId="4" borderId="28" xfId="0" applyNumberFormat="1" applyFont="1" applyFill="1" applyBorder="1" applyAlignment="1" applyProtection="1">
      <alignment shrinkToFit="1"/>
      <protection locked="0"/>
    </xf>
    <xf numFmtId="167" fontId="1" fillId="4" borderId="17" xfId="3" applyNumberFormat="1" applyFont="1" applyFill="1" applyBorder="1" applyAlignment="1" applyProtection="1">
      <alignment shrinkToFit="1"/>
      <protection locked="0"/>
    </xf>
    <xf numFmtId="167" fontId="23" fillId="0" borderId="26" xfId="0" applyNumberFormat="1" applyFont="1" applyBorder="1" applyAlignment="1">
      <alignment shrinkToFit="1"/>
    </xf>
    <xf numFmtId="167" fontId="1" fillId="2" borderId="44" xfId="3" applyNumberFormat="1" applyFont="1" applyBorder="1" applyAlignment="1">
      <alignment shrinkToFit="1"/>
    </xf>
    <xf numFmtId="9" fontId="1" fillId="0" borderId="5" xfId="4" applyFont="1" applyBorder="1" applyAlignment="1">
      <alignment horizontal="right"/>
    </xf>
    <xf numFmtId="14" fontId="6" fillId="0" borderId="100" xfId="0" applyNumberFormat="1" applyFont="1" applyBorder="1" applyAlignment="1">
      <alignment shrinkToFit="1"/>
    </xf>
    <xf numFmtId="14" fontId="6" fillId="0" borderId="175" xfId="0" applyNumberFormat="1" applyFont="1" applyBorder="1" applyAlignment="1">
      <alignment shrinkToFit="1"/>
    </xf>
    <xf numFmtId="167" fontId="26" fillId="0" borderId="10" xfId="0" applyNumberFormat="1" applyFont="1" applyBorder="1" applyAlignment="1">
      <alignment horizontal="right" shrinkToFit="1"/>
    </xf>
    <xf numFmtId="0" fontId="37" fillId="0" borderId="0" xfId="0" applyFont="1" applyAlignment="1">
      <alignment horizontal="left" wrapText="1"/>
    </xf>
    <xf numFmtId="5" fontId="1" fillId="6" borderId="187" xfId="3" applyNumberFormat="1" applyFont="1" applyFill="1" applyBorder="1" applyAlignment="1" applyProtection="1">
      <alignment shrinkToFit="1"/>
      <protection locked="0"/>
    </xf>
    <xf numFmtId="5" fontId="1" fillId="6" borderId="112" xfId="3" applyNumberFormat="1" applyFont="1" applyFill="1" applyBorder="1" applyAlignment="1" applyProtection="1">
      <alignment shrinkToFit="1"/>
      <protection locked="0"/>
    </xf>
    <xf numFmtId="5" fontId="1" fillId="0" borderId="112" xfId="3" applyNumberFormat="1" applyFont="1" applyFill="1" applyBorder="1" applyAlignment="1" applyProtection="1">
      <alignment shrinkToFit="1"/>
      <protection locked="0"/>
    </xf>
    <xf numFmtId="171" fontId="1" fillId="6" borderId="82" xfId="1" applyNumberFormat="1" applyFont="1" applyFill="1" applyBorder="1" applyAlignment="1" applyProtection="1">
      <alignment shrinkToFit="1"/>
      <protection locked="0"/>
    </xf>
    <xf numFmtId="5" fontId="1" fillId="0" borderId="183" xfId="3" applyNumberFormat="1" applyFont="1" applyFill="1" applyBorder="1" applyAlignment="1" applyProtection="1">
      <alignment horizontal="right" shrinkToFit="1"/>
      <protection locked="0"/>
    </xf>
    <xf numFmtId="167" fontId="1" fillId="0" borderId="10" xfId="3" applyNumberFormat="1" applyFont="1" applyFill="1" applyBorder="1" applyAlignment="1" applyProtection="1">
      <alignment horizontal="center" shrinkToFit="1"/>
    </xf>
    <xf numFmtId="167" fontId="1" fillId="0" borderId="28" xfId="3" applyNumberFormat="1" applyFont="1" applyFill="1" applyBorder="1" applyAlignment="1" applyProtection="1">
      <alignment horizontal="center" shrinkToFit="1"/>
    </xf>
    <xf numFmtId="167" fontId="1" fillId="0" borderId="94" xfId="0" applyNumberFormat="1" applyFont="1" applyFill="1" applyBorder="1" applyAlignment="1" applyProtection="1">
      <alignment shrinkToFit="1"/>
      <protection locked="0"/>
    </xf>
    <xf numFmtId="167" fontId="1" fillId="0" borderId="10" xfId="0" applyNumberFormat="1" applyFont="1" applyFill="1" applyBorder="1" applyAlignment="1" applyProtection="1">
      <alignment shrinkToFit="1"/>
      <protection locked="0"/>
    </xf>
    <xf numFmtId="167" fontId="1" fillId="0" borderId="3" xfId="3" applyNumberFormat="1" applyFont="1" applyFill="1" applyBorder="1" applyAlignment="1">
      <alignment horizontal="center" shrinkToFit="1"/>
    </xf>
    <xf numFmtId="167" fontId="1" fillId="0" borderId="3" xfId="3" applyNumberFormat="1" applyFont="1" applyFill="1" applyBorder="1" applyAlignment="1">
      <alignment horizontal="right" shrinkToFit="1"/>
    </xf>
    <xf numFmtId="9" fontId="1" fillId="2" borderId="20" xfId="4" applyFont="1" applyFill="1" applyBorder="1" applyAlignment="1">
      <alignment shrinkToFit="1"/>
    </xf>
    <xf numFmtId="167" fontId="26" fillId="4" borderId="192" xfId="0" applyNumberFormat="1" applyFont="1" applyFill="1" applyBorder="1" applyAlignment="1" applyProtection="1">
      <alignment shrinkToFit="1"/>
      <protection locked="0"/>
    </xf>
    <xf numFmtId="167" fontId="26" fillId="4" borderId="193" xfId="0" applyNumberFormat="1" applyFont="1" applyFill="1" applyBorder="1" applyAlignment="1" applyProtection="1">
      <alignment shrinkToFit="1"/>
      <protection locked="0"/>
    </xf>
    <xf numFmtId="167" fontId="26" fillId="4" borderId="194" xfId="0" applyNumberFormat="1" applyFont="1" applyFill="1" applyBorder="1" applyAlignment="1" applyProtection="1">
      <alignment shrinkToFit="1"/>
      <protection locked="0"/>
    </xf>
    <xf numFmtId="167" fontId="26" fillId="4" borderId="43" xfId="0" applyNumberFormat="1" applyFont="1" applyFill="1" applyBorder="1" applyAlignment="1" applyProtection="1">
      <alignment shrinkToFit="1"/>
      <protection locked="0"/>
    </xf>
    <xf numFmtId="5" fontId="1" fillId="0" borderId="0" xfId="3" applyNumberFormat="1" applyFont="1" applyFill="1" applyBorder="1" applyAlignment="1" applyProtection="1">
      <alignment horizontal="right" shrinkToFit="1"/>
    </xf>
    <xf numFmtId="168" fontId="1" fillId="0" borderId="200" xfId="3" applyNumberFormat="1" applyFont="1" applyFill="1" applyBorder="1" applyAlignment="1" applyProtection="1">
      <alignment horizontal="center" shrinkToFit="1"/>
    </xf>
    <xf numFmtId="5" fontId="1" fillId="0" borderId="197" xfId="3" applyNumberFormat="1" applyFont="1" applyFill="1" applyBorder="1" applyAlignment="1" applyProtection="1">
      <alignment horizontal="right" shrinkToFit="1"/>
    </xf>
    <xf numFmtId="5" fontId="1" fillId="2" borderId="196" xfId="3" applyNumberFormat="1" applyFont="1" applyBorder="1" applyAlignment="1">
      <alignment shrinkToFit="1"/>
    </xf>
    <xf numFmtId="37" fontId="28" fillId="2" borderId="115" xfId="3" applyNumberFormat="1" applyFont="1" applyBorder="1"/>
    <xf numFmtId="37" fontId="28" fillId="2" borderId="12" xfId="3" applyNumberFormat="1" applyFont="1" applyBorder="1"/>
    <xf numFmtId="167" fontId="1" fillId="4" borderId="28" xfId="3" applyNumberFormat="1" applyFont="1" applyFill="1" applyBorder="1" applyAlignment="1" applyProtection="1">
      <alignment horizontal="right" shrinkToFit="1"/>
      <protection locked="0"/>
    </xf>
    <xf numFmtId="37" fontId="15" fillId="2" borderId="184" xfId="3" applyNumberFormat="1" applyFont="1" applyBorder="1" applyAlignment="1">
      <alignment horizontal="center"/>
    </xf>
    <xf numFmtId="37" fontId="15" fillId="2" borderId="180" xfId="3" applyNumberFormat="1" applyFont="1" applyBorder="1" applyAlignment="1">
      <alignment horizontal="center"/>
    </xf>
    <xf numFmtId="37" fontId="1" fillId="2" borderId="23" xfId="3" applyNumberFormat="1" applyFont="1" applyBorder="1"/>
    <xf numFmtId="37" fontId="23" fillId="2" borderId="201" xfId="3" applyNumberFormat="1" applyFont="1" applyBorder="1" applyAlignment="1">
      <alignment horizontal="center"/>
    </xf>
    <xf numFmtId="167" fontId="1" fillId="6" borderId="53" xfId="1" applyNumberFormat="1" applyFont="1" applyFill="1" applyBorder="1" applyAlignment="1" applyProtection="1">
      <alignment shrinkToFit="1"/>
      <protection locked="0"/>
    </xf>
    <xf numFmtId="165" fontId="1" fillId="4" borderId="151" xfId="4" applyNumberFormat="1" applyFont="1" applyFill="1" applyBorder="1" applyAlignment="1" applyProtection="1">
      <alignment horizontal="center" shrinkToFit="1"/>
      <protection locked="0"/>
    </xf>
    <xf numFmtId="165" fontId="1" fillId="4" borderId="17" xfId="4" applyNumberFormat="1" applyFont="1" applyFill="1" applyBorder="1" applyAlignment="1" applyProtection="1">
      <alignment horizontal="center" shrinkToFit="1"/>
      <protection locked="0"/>
    </xf>
    <xf numFmtId="5" fontId="1" fillId="6" borderId="197" xfId="3" applyNumberFormat="1" applyFont="1" applyFill="1" applyBorder="1" applyAlignment="1" applyProtection="1">
      <alignment horizontal="right"/>
      <protection locked="0"/>
    </xf>
    <xf numFmtId="5" fontId="1" fillId="0" borderId="54" xfId="3" applyNumberFormat="1" applyFont="1" applyFill="1" applyBorder="1" applyAlignment="1" applyProtection="1">
      <alignment horizontal="right" shrinkToFit="1"/>
    </xf>
    <xf numFmtId="5" fontId="1" fillId="0" borderId="94" xfId="1" applyNumberFormat="1" applyFont="1" applyFill="1" applyBorder="1" applyAlignment="1" applyProtection="1">
      <alignment shrinkToFit="1"/>
      <protection locked="0"/>
    </xf>
    <xf numFmtId="5" fontId="1" fillId="6" borderId="35" xfId="1" applyNumberFormat="1" applyFont="1" applyFill="1" applyBorder="1" applyAlignment="1" applyProtection="1">
      <alignment shrinkToFit="1"/>
      <protection locked="0"/>
    </xf>
    <xf numFmtId="5" fontId="1" fillId="0" borderId="11" xfId="1" applyNumberFormat="1" applyFont="1" applyFill="1" applyBorder="1" applyProtection="1">
      <protection locked="0"/>
    </xf>
    <xf numFmtId="5" fontId="1" fillId="0" borderId="10" xfId="1" applyNumberFormat="1" applyFont="1" applyFill="1" applyBorder="1" applyAlignment="1" applyProtection="1">
      <alignment shrinkToFit="1"/>
      <protection locked="0"/>
    </xf>
    <xf numFmtId="5" fontId="1" fillId="0" borderId="28" xfId="1" applyNumberFormat="1" applyFont="1" applyFill="1" applyBorder="1" applyAlignment="1" applyProtection="1">
      <alignment shrinkToFit="1"/>
      <protection locked="0"/>
    </xf>
    <xf numFmtId="5" fontId="1" fillId="0" borderId="88" xfId="1" applyNumberFormat="1" applyFont="1" applyFill="1" applyBorder="1" applyProtection="1">
      <protection locked="0"/>
    </xf>
    <xf numFmtId="5" fontId="1" fillId="0" borderId="43" xfId="1" applyNumberFormat="1" applyFont="1" applyFill="1" applyBorder="1" applyProtection="1">
      <protection locked="0"/>
    </xf>
    <xf numFmtId="5" fontId="1" fillId="2" borderId="3" xfId="1" applyNumberFormat="1" applyFont="1" applyFill="1" applyBorder="1" applyAlignment="1">
      <alignment shrinkToFit="1"/>
    </xf>
    <xf numFmtId="5" fontId="26" fillId="0" borderId="0" xfId="0" applyNumberFormat="1" applyFont="1" applyBorder="1"/>
    <xf numFmtId="5" fontId="26" fillId="0" borderId="5" xfId="0" applyNumberFormat="1" applyFont="1" applyBorder="1"/>
    <xf numFmtId="5" fontId="26" fillId="0" borderId="0" xfId="1" applyNumberFormat="1" applyFont="1" applyBorder="1"/>
    <xf numFmtId="5" fontId="26" fillId="0" borderId="5" xfId="1" applyNumberFormat="1" applyFont="1" applyBorder="1"/>
    <xf numFmtId="5" fontId="1" fillId="4" borderId="172" xfId="1" applyNumberFormat="1" applyFont="1" applyFill="1" applyBorder="1" applyAlignment="1" applyProtection="1">
      <alignment shrinkToFit="1"/>
      <protection locked="0"/>
    </xf>
    <xf numFmtId="5" fontId="1" fillId="0" borderId="101" xfId="1" applyNumberFormat="1" applyFont="1" applyBorder="1" applyAlignment="1">
      <alignment shrinkToFit="1"/>
    </xf>
    <xf numFmtId="0" fontId="48" fillId="8" borderId="90" xfId="0" applyFont="1" applyFill="1" applyBorder="1" applyAlignment="1"/>
    <xf numFmtId="37" fontId="12" fillId="2" borderId="0" xfId="3" quotePrefix="1" applyNumberFormat="1" applyFont="1" applyAlignment="1">
      <alignment horizontal="left"/>
    </xf>
    <xf numFmtId="37" fontId="19" fillId="2" borderId="0" xfId="2" applyNumberFormat="1" applyFont="1" applyFill="1" applyAlignment="1" applyProtection="1"/>
    <xf numFmtId="37" fontId="50" fillId="2" borderId="0" xfId="2" applyNumberFormat="1" applyFont="1" applyFill="1" applyAlignment="1" applyProtection="1"/>
    <xf numFmtId="37" fontId="8" fillId="2" borderId="91" xfId="3" applyNumberFormat="1" applyFont="1" applyBorder="1" applyAlignment="1">
      <alignment horizontal="center"/>
    </xf>
    <xf numFmtId="0" fontId="48" fillId="8" borderId="90" xfId="0" applyFont="1" applyFill="1" applyBorder="1" applyAlignment="1">
      <alignment horizontal="left" indent="1"/>
    </xf>
    <xf numFmtId="0" fontId="5" fillId="0" borderId="0" xfId="0" applyFont="1" applyAlignment="1">
      <alignment horizontal="left" indent="1"/>
    </xf>
    <xf numFmtId="0" fontId="6" fillId="0" borderId="0" xfId="0" applyFont="1" applyAlignment="1">
      <alignment horizontal="left" indent="1"/>
    </xf>
    <xf numFmtId="0" fontId="1" fillId="0" borderId="0" xfId="0" applyFont="1" applyAlignment="1">
      <alignment horizontal="left" indent="1"/>
    </xf>
    <xf numFmtId="37" fontId="1" fillId="2" borderId="0" xfId="3" applyNumberFormat="1" applyFont="1" applyAlignment="1">
      <alignment horizontal="left" indent="1"/>
    </xf>
    <xf numFmtId="37" fontId="1" fillId="2" borderId="21" xfId="3" applyNumberFormat="1" applyFont="1" applyBorder="1" applyAlignment="1">
      <alignment horizontal="left" indent="1"/>
    </xf>
    <xf numFmtId="37" fontId="1" fillId="2" borderId="1" xfId="3" applyNumberFormat="1" applyFont="1" applyBorder="1" applyAlignment="1">
      <alignment horizontal="left" indent="1"/>
    </xf>
    <xf numFmtId="37" fontId="1" fillId="2" borderId="61" xfId="3" applyNumberFormat="1" applyFont="1" applyBorder="1" applyAlignment="1">
      <alignment horizontal="left" indent="1"/>
    </xf>
    <xf numFmtId="37" fontId="1" fillId="2" borderId="2" xfId="3" applyNumberFormat="1" applyFont="1" applyBorder="1" applyAlignment="1">
      <alignment horizontal="left" indent="1" shrinkToFit="1"/>
    </xf>
    <xf numFmtId="37" fontId="1" fillId="2" borderId="3" xfId="3" applyNumberFormat="1" applyFont="1" applyBorder="1" applyAlignment="1">
      <alignment horizontal="left" indent="1" shrinkToFit="1"/>
    </xf>
    <xf numFmtId="37" fontId="1" fillId="2" borderId="4" xfId="3" applyNumberFormat="1" applyFont="1" applyBorder="1" applyAlignment="1">
      <alignment horizontal="left" indent="1"/>
    </xf>
    <xf numFmtId="37" fontId="1" fillId="2" borderId="0" xfId="3" applyNumberFormat="1" applyFont="1" applyBorder="1" applyAlignment="1">
      <alignment horizontal="left" indent="1"/>
    </xf>
    <xf numFmtId="37" fontId="12" fillId="2" borderId="0" xfId="3" applyNumberFormat="1" applyFont="1" applyBorder="1" applyAlignment="1">
      <alignment horizontal="left" indent="1"/>
    </xf>
    <xf numFmtId="37" fontId="1" fillId="0" borderId="61" xfId="3" applyNumberFormat="1" applyFont="1" applyFill="1" applyBorder="1" applyAlignment="1">
      <alignment horizontal="left" indent="1"/>
    </xf>
    <xf numFmtId="9" fontId="1" fillId="0" borderId="61" xfId="3" applyNumberFormat="1" applyFont="1" applyFill="1" applyBorder="1" applyAlignment="1" applyProtection="1">
      <alignment horizontal="left" indent="1"/>
      <protection locked="0"/>
    </xf>
    <xf numFmtId="5" fontId="1" fillId="0" borderId="3" xfId="3" applyNumberFormat="1" applyFont="1" applyFill="1" applyBorder="1" applyAlignment="1">
      <alignment horizontal="left" indent="1" shrinkToFit="1"/>
    </xf>
    <xf numFmtId="5" fontId="1" fillId="2" borderId="3" xfId="3" applyNumberFormat="1" applyFont="1" applyBorder="1" applyAlignment="1">
      <alignment horizontal="left" indent="1" shrinkToFit="1"/>
    </xf>
    <xf numFmtId="37" fontId="12" fillId="2" borderId="61" xfId="3" applyNumberFormat="1" applyFont="1" applyBorder="1" applyAlignment="1">
      <alignment horizontal="left" indent="1"/>
    </xf>
    <xf numFmtId="37" fontId="1" fillId="2" borderId="22" xfId="3" applyNumberFormat="1" applyFont="1" applyBorder="1" applyAlignment="1">
      <alignment horizontal="left" indent="1"/>
    </xf>
    <xf numFmtId="37" fontId="1" fillId="2" borderId="81" xfId="3" applyNumberFormat="1" applyFont="1" applyBorder="1" applyAlignment="1">
      <alignment horizontal="left" indent="1" shrinkToFit="1"/>
    </xf>
    <xf numFmtId="37" fontId="1" fillId="2" borderId="54" xfId="3" applyNumberFormat="1" applyFont="1" applyBorder="1" applyAlignment="1">
      <alignment horizontal="left" indent="1" shrinkToFit="1"/>
    </xf>
    <xf numFmtId="37" fontId="1" fillId="2" borderId="81" xfId="3" applyNumberFormat="1" applyFont="1" applyBorder="1" applyAlignment="1">
      <alignment horizontal="left" indent="1"/>
    </xf>
    <xf numFmtId="37" fontId="1" fillId="2" borderId="54" xfId="3" applyNumberFormat="1" applyFont="1" applyBorder="1" applyAlignment="1">
      <alignment horizontal="left" indent="1"/>
    </xf>
    <xf numFmtId="37" fontId="15" fillId="2" borderId="4" xfId="3" applyNumberFormat="1" applyFont="1" applyBorder="1" applyAlignment="1">
      <alignment horizontal="left" indent="1"/>
    </xf>
    <xf numFmtId="37" fontId="1" fillId="2" borderId="1" xfId="3" applyNumberFormat="1" applyFont="1" applyBorder="1" applyAlignment="1">
      <alignment horizontal="left" wrapText="1" indent="1"/>
    </xf>
    <xf numFmtId="37" fontId="1" fillId="2" borderId="23" xfId="3" applyNumberFormat="1" applyFont="1" applyBorder="1" applyAlignment="1">
      <alignment horizontal="left" indent="1"/>
    </xf>
    <xf numFmtId="37" fontId="1" fillId="0" borderId="115" xfId="3" applyNumberFormat="1" applyFont="1" applyFill="1" applyBorder="1" applyAlignment="1" applyProtection="1">
      <alignment horizontal="left" indent="1" shrinkToFit="1"/>
      <protection locked="0"/>
    </xf>
    <xf numFmtId="7" fontId="1" fillId="0" borderId="115" xfId="3" applyNumberFormat="1" applyFont="1" applyFill="1" applyBorder="1" applyAlignment="1" applyProtection="1">
      <alignment horizontal="left" indent="1" shrinkToFit="1"/>
      <protection locked="0"/>
    </xf>
    <xf numFmtId="37" fontId="1" fillId="0" borderId="184" xfId="3" applyNumberFormat="1" applyFont="1" applyFill="1" applyBorder="1" applyAlignment="1" applyProtection="1">
      <alignment horizontal="left" indent="1" shrinkToFit="1"/>
      <protection locked="0"/>
    </xf>
    <xf numFmtId="37" fontId="1" fillId="0" borderId="180" xfId="3" applyNumberFormat="1" applyFont="1" applyFill="1" applyBorder="1" applyAlignment="1" applyProtection="1">
      <alignment horizontal="left" indent="1" shrinkToFit="1"/>
      <protection locked="0"/>
    </xf>
    <xf numFmtId="37" fontId="12" fillId="2" borderId="3" xfId="3" applyNumberFormat="1" applyFont="1" applyBorder="1" applyAlignment="1">
      <alignment horizontal="left" indent="1" shrinkToFit="1"/>
    </xf>
    <xf numFmtId="37" fontId="1" fillId="2" borderId="61" xfId="3" applyNumberFormat="1" applyFont="1" applyBorder="1" applyAlignment="1">
      <alignment horizontal="left" wrapText="1" indent="1"/>
    </xf>
    <xf numFmtId="37" fontId="1" fillId="4" borderId="39" xfId="3" applyNumberFormat="1" applyFont="1" applyFill="1" applyBorder="1" applyAlignment="1" applyProtection="1">
      <alignment horizontal="left" indent="1" shrinkToFit="1"/>
      <protection locked="0"/>
    </xf>
    <xf numFmtId="37" fontId="23" fillId="2" borderId="0" xfId="3" applyNumberFormat="1" applyFont="1" applyAlignment="1">
      <alignment horizontal="left" indent="1"/>
    </xf>
    <xf numFmtId="37" fontId="24" fillId="2" borderId="6" xfId="3" applyNumberFormat="1" applyFont="1" applyBorder="1" applyAlignment="1">
      <alignment horizontal="left" indent="1"/>
    </xf>
    <xf numFmtId="37" fontId="25" fillId="2" borderId="4" xfId="3" applyNumberFormat="1" applyFont="1" applyBorder="1" applyAlignment="1">
      <alignment horizontal="left" indent="1"/>
    </xf>
    <xf numFmtId="37" fontId="26" fillId="2" borderId="4" xfId="3" applyNumberFormat="1" applyFont="1" applyBorder="1" applyAlignment="1">
      <alignment horizontal="left" indent="1"/>
    </xf>
    <xf numFmtId="37" fontId="23" fillId="2" borderId="4" xfId="3" applyNumberFormat="1" applyFont="1" applyBorder="1" applyAlignment="1">
      <alignment horizontal="left" indent="1"/>
    </xf>
    <xf numFmtId="37" fontId="23" fillId="2" borderId="15" xfId="3" applyNumberFormat="1" applyFont="1" applyBorder="1" applyAlignment="1">
      <alignment horizontal="left" indent="1"/>
    </xf>
    <xf numFmtId="37" fontId="23" fillId="2" borderId="107" xfId="3" applyNumberFormat="1" applyFont="1" applyBorder="1" applyAlignment="1">
      <alignment horizontal="left" indent="1"/>
    </xf>
    <xf numFmtId="37" fontId="6" fillId="2" borderId="2" xfId="3" applyNumberFormat="1" applyFont="1" applyBorder="1" applyAlignment="1">
      <alignment horizontal="left" indent="1"/>
    </xf>
    <xf numFmtId="37" fontId="29" fillId="2" borderId="0" xfId="3" applyNumberFormat="1" applyFont="1" applyAlignment="1">
      <alignment horizontal="left" indent="1"/>
    </xf>
    <xf numFmtId="37" fontId="6" fillId="2" borderId="18" xfId="3" applyNumberFormat="1" applyFont="1" applyBorder="1" applyAlignment="1">
      <alignment horizontal="left" indent="1"/>
    </xf>
    <xf numFmtId="37" fontId="47" fillId="2" borderId="4" xfId="3" applyNumberFormat="1" applyFont="1" applyBorder="1" applyAlignment="1">
      <alignment horizontal="left" indent="1"/>
    </xf>
    <xf numFmtId="37" fontId="23" fillId="2" borderId="2" xfId="3" applyNumberFormat="1" applyFont="1" applyBorder="1" applyAlignment="1">
      <alignment horizontal="left" indent="1"/>
    </xf>
    <xf numFmtId="37" fontId="24" fillId="2" borderId="7" xfId="3" applyNumberFormat="1" applyFont="1" applyBorder="1" applyAlignment="1">
      <alignment horizontal="left" indent="1"/>
    </xf>
    <xf numFmtId="167" fontId="23" fillId="2" borderId="4" xfId="3" applyNumberFormat="1" applyFont="1" applyBorder="1" applyAlignment="1">
      <alignment horizontal="left" indent="1"/>
    </xf>
    <xf numFmtId="167" fontId="23" fillId="2" borderId="0" xfId="3" applyNumberFormat="1" applyFont="1" applyBorder="1" applyAlignment="1">
      <alignment horizontal="left" indent="1"/>
    </xf>
    <xf numFmtId="37" fontId="23" fillId="2" borderId="0" xfId="3" applyNumberFormat="1" applyFont="1" applyBorder="1" applyAlignment="1">
      <alignment horizontal="left" indent="1"/>
    </xf>
    <xf numFmtId="37" fontId="23" fillId="2" borderId="19" xfId="3" applyNumberFormat="1" applyFont="1" applyBorder="1" applyAlignment="1">
      <alignment horizontal="left" indent="1"/>
    </xf>
    <xf numFmtId="37" fontId="26" fillId="2" borderId="0" xfId="3" applyNumberFormat="1" applyFont="1" applyBorder="1" applyAlignment="1">
      <alignment horizontal="left" indent="1"/>
    </xf>
    <xf numFmtId="37" fontId="6" fillId="2" borderId="3" xfId="3" applyNumberFormat="1" applyFont="1" applyBorder="1" applyAlignment="1">
      <alignment horizontal="left" indent="1"/>
    </xf>
    <xf numFmtId="167" fontId="26" fillId="2" borderId="4" xfId="3" applyNumberFormat="1" applyFont="1" applyBorder="1" applyAlignment="1">
      <alignment horizontal="left" indent="2"/>
    </xf>
    <xf numFmtId="167" fontId="26" fillId="2" borderId="4" xfId="3" quotePrefix="1" applyNumberFormat="1" applyFont="1" applyBorder="1" applyAlignment="1">
      <alignment horizontal="left" indent="10"/>
    </xf>
    <xf numFmtId="37" fontId="26" fillId="2" borderId="0" xfId="3" applyNumberFormat="1" applyFont="1" applyBorder="1" applyAlignment="1">
      <alignment horizontal="left" indent="2"/>
    </xf>
    <xf numFmtId="37" fontId="26" fillId="0" borderId="0" xfId="3" applyNumberFormat="1" applyFont="1" applyFill="1" applyBorder="1" applyAlignment="1">
      <alignment horizontal="left" indent="2"/>
    </xf>
    <xf numFmtId="37" fontId="1" fillId="2" borderId="0" xfId="3" applyNumberFormat="1" applyFont="1" applyBorder="1" applyAlignment="1">
      <alignment horizontal="left" indent="2"/>
    </xf>
    <xf numFmtId="167" fontId="26" fillId="2" borderId="4" xfId="3" applyNumberFormat="1" applyFont="1" applyBorder="1" applyAlignment="1">
      <alignment horizontal="left" indent="3"/>
    </xf>
    <xf numFmtId="167" fontId="26" fillId="0" borderId="4" xfId="3" applyNumberFormat="1" applyFont="1" applyFill="1" applyBorder="1" applyAlignment="1">
      <alignment horizontal="left" indent="2"/>
    </xf>
    <xf numFmtId="37" fontId="26" fillId="2" borderId="4" xfId="3" applyNumberFormat="1" applyFont="1" applyBorder="1" applyAlignment="1">
      <alignment horizontal="left" indent="2"/>
    </xf>
    <xf numFmtId="37" fontId="26" fillId="0" borderId="4" xfId="3" applyNumberFormat="1" applyFont="1" applyFill="1" applyBorder="1" applyAlignment="1">
      <alignment horizontal="left" indent="2"/>
    </xf>
    <xf numFmtId="37" fontId="6" fillId="2" borderId="0" xfId="3" applyNumberFormat="1" applyFont="1" applyAlignment="1">
      <alignment horizontal="left" indent="1"/>
    </xf>
    <xf numFmtId="37" fontId="25" fillId="2" borderId="21" xfId="3" applyNumberFormat="1" applyFont="1" applyBorder="1" applyAlignment="1">
      <alignment horizontal="left" indent="1"/>
    </xf>
    <xf numFmtId="37" fontId="23" fillId="2" borderId="1" xfId="3" applyNumberFormat="1" applyFont="1" applyBorder="1" applyAlignment="1">
      <alignment horizontal="left" indent="1"/>
    </xf>
    <xf numFmtId="37" fontId="25" fillId="2" borderId="24" xfId="3" applyNumberFormat="1" applyFont="1" applyBorder="1" applyAlignment="1">
      <alignment horizontal="left" indent="1"/>
    </xf>
    <xf numFmtId="37" fontId="6" fillId="2" borderId="0" xfId="3" applyNumberFormat="1" applyFont="1" applyBorder="1" applyAlignment="1">
      <alignment horizontal="left" indent="1"/>
    </xf>
    <xf numFmtId="37" fontId="23" fillId="2" borderId="92" xfId="3" applyNumberFormat="1" applyFont="1" applyBorder="1" applyAlignment="1">
      <alignment horizontal="left" indent="1"/>
    </xf>
    <xf numFmtId="37" fontId="26" fillId="2" borderId="25" xfId="3" applyNumberFormat="1" applyFont="1" applyBorder="1" applyAlignment="1">
      <alignment horizontal="left" indent="2"/>
    </xf>
    <xf numFmtId="37" fontId="25" fillId="2" borderId="0" xfId="3" applyNumberFormat="1" applyFont="1" applyBorder="1" applyAlignment="1">
      <alignment horizontal="left" indent="1"/>
    </xf>
    <xf numFmtId="37" fontId="35" fillId="9" borderId="198" xfId="3" applyNumberFormat="1" applyFont="1" applyFill="1" applyBorder="1"/>
    <xf numFmtId="37" fontId="26" fillId="9" borderId="198" xfId="3" applyNumberFormat="1" applyFont="1" applyFill="1" applyBorder="1"/>
    <xf numFmtId="37" fontId="24" fillId="9" borderId="198" xfId="3" applyNumberFormat="1" applyFont="1" applyFill="1" applyBorder="1"/>
    <xf numFmtId="37" fontId="12" fillId="9" borderId="19" xfId="3" applyNumberFormat="1" applyFont="1" applyFill="1" applyBorder="1"/>
    <xf numFmtId="37" fontId="24" fillId="9" borderId="19" xfId="3" applyNumberFormat="1" applyFont="1" applyFill="1" applyBorder="1" applyAlignment="1">
      <alignment horizontal="left" indent="1"/>
    </xf>
    <xf numFmtId="37" fontId="12" fillId="9" borderId="20" xfId="3" applyNumberFormat="1" applyFont="1" applyFill="1" applyBorder="1"/>
    <xf numFmtId="37" fontId="39" fillId="9" borderId="18" xfId="3" applyNumberFormat="1" applyFont="1" applyFill="1" applyBorder="1" applyAlignment="1">
      <alignment horizontal="left" indent="30"/>
    </xf>
    <xf numFmtId="5" fontId="26" fillId="4" borderId="202" xfId="0" applyNumberFormat="1" applyFont="1" applyFill="1" applyBorder="1" applyAlignment="1" applyProtection="1">
      <alignment shrinkToFit="1"/>
      <protection locked="0"/>
    </xf>
    <xf numFmtId="5" fontId="26" fillId="4" borderId="197" xfId="0" applyNumberFormat="1" applyFont="1" applyFill="1" applyBorder="1" applyAlignment="1" applyProtection="1">
      <alignment shrinkToFit="1"/>
      <protection locked="0"/>
    </xf>
    <xf numFmtId="167" fontId="23" fillId="2" borderId="197" xfId="3" applyNumberFormat="1" applyFont="1" applyBorder="1" applyAlignment="1">
      <alignment horizontal="center" shrinkToFit="1"/>
    </xf>
    <xf numFmtId="5" fontId="1" fillId="2" borderId="197" xfId="3" applyNumberFormat="1" applyFont="1" applyBorder="1" applyAlignment="1">
      <alignment shrinkToFit="1"/>
    </xf>
    <xf numFmtId="37" fontId="39" fillId="9" borderId="107" xfId="3" applyNumberFormat="1" applyFont="1" applyFill="1" applyBorder="1" applyAlignment="1">
      <alignment horizontal="left" indent="30"/>
    </xf>
    <xf numFmtId="0" fontId="1" fillId="0" borderId="4" xfId="0" applyFont="1" applyBorder="1" applyAlignment="1">
      <alignment horizontal="left" indent="1"/>
    </xf>
    <xf numFmtId="37" fontId="6" fillId="2" borderId="4" xfId="3" applyNumberFormat="1" applyFont="1" applyBorder="1" applyAlignment="1">
      <alignment horizontal="left" indent="1"/>
    </xf>
    <xf numFmtId="37" fontId="26" fillId="2" borderId="4" xfId="3" applyNumberFormat="1" applyFont="1" applyBorder="1" applyAlignment="1">
      <alignment horizontal="left" indent="3"/>
    </xf>
    <xf numFmtId="0" fontId="8" fillId="0" borderId="0" xfId="0" applyFont="1" applyFill="1" applyBorder="1" applyAlignment="1" applyProtection="1">
      <alignment horizontal="left" indent="1"/>
    </xf>
    <xf numFmtId="37" fontId="1" fillId="2" borderId="18" xfId="3" applyNumberFormat="1" applyFont="1" applyBorder="1" applyAlignment="1">
      <alignment horizontal="left" indent="2"/>
    </xf>
    <xf numFmtId="37" fontId="1" fillId="2" borderId="19" xfId="3" applyNumberFormat="1" applyFont="1" applyBorder="1" applyAlignment="1">
      <alignment horizontal="left" indent="1"/>
    </xf>
    <xf numFmtId="37" fontId="1" fillId="2" borderId="4" xfId="3" applyNumberFormat="1" applyFont="1" applyBorder="1" applyAlignment="1">
      <alignment horizontal="left" indent="2"/>
    </xf>
    <xf numFmtId="37" fontId="1" fillId="2" borderId="4" xfId="3" applyNumberFormat="1" applyFont="1" applyBorder="1" applyAlignment="1">
      <alignment horizontal="left" indent="3"/>
    </xf>
    <xf numFmtId="5" fontId="26" fillId="4" borderId="197" xfId="0" applyNumberFormat="1" applyFont="1" applyFill="1" applyBorder="1" applyProtection="1">
      <protection locked="0"/>
    </xf>
    <xf numFmtId="5" fontId="26" fillId="0" borderId="197" xfId="3" applyNumberFormat="1" applyFont="1" applyFill="1" applyBorder="1" applyAlignment="1">
      <alignment shrinkToFit="1"/>
    </xf>
    <xf numFmtId="5" fontId="26" fillId="0" borderId="203" xfId="3" applyNumberFormat="1" applyFont="1" applyFill="1" applyBorder="1" applyAlignment="1">
      <alignment shrinkToFit="1"/>
    </xf>
    <xf numFmtId="5" fontId="26" fillId="4" borderId="28" xfId="0" applyNumberFormat="1" applyFont="1" applyFill="1" applyBorder="1" applyAlignment="1" applyProtection="1">
      <alignment shrinkToFit="1"/>
      <protection locked="0"/>
    </xf>
    <xf numFmtId="5" fontId="23" fillId="2" borderId="114" xfId="3" applyNumberFormat="1" applyFont="1" applyBorder="1" applyAlignment="1">
      <alignment shrinkToFit="1"/>
    </xf>
    <xf numFmtId="37" fontId="35" fillId="9" borderId="203" xfId="3" applyNumberFormat="1" applyFont="1" applyFill="1" applyBorder="1"/>
    <xf numFmtId="167" fontId="23" fillId="2" borderId="203" xfId="3" applyNumberFormat="1" applyFont="1" applyBorder="1" applyAlignment="1">
      <alignment horizontal="center" shrinkToFit="1"/>
    </xf>
    <xf numFmtId="5" fontId="23" fillId="2" borderId="12" xfId="3" applyNumberFormat="1" applyFont="1" applyBorder="1" applyAlignment="1">
      <alignment shrinkToFit="1"/>
    </xf>
    <xf numFmtId="37" fontId="12" fillId="2" borderId="2" xfId="3" applyNumberFormat="1" applyFont="1" applyBorder="1"/>
    <xf numFmtId="37" fontId="12" fillId="2" borderId="204" xfId="3" applyNumberFormat="1" applyFont="1" applyBorder="1"/>
    <xf numFmtId="37" fontId="1" fillId="2" borderId="3" xfId="3" applyNumberFormat="1" applyFont="1" applyBorder="1" applyAlignment="1">
      <alignment horizontal="left" indent="2"/>
    </xf>
    <xf numFmtId="37" fontId="12" fillId="2" borderId="49" xfId="3" applyNumberFormat="1" applyFont="1" applyBorder="1"/>
    <xf numFmtId="168" fontId="1" fillId="2" borderId="0" xfId="3" applyNumberFormat="1" applyFont="1" applyBorder="1"/>
    <xf numFmtId="37" fontId="23" fillId="2" borderId="3" xfId="3" applyNumberFormat="1" applyFont="1" applyBorder="1" applyAlignment="1">
      <alignment horizontal="left" indent="1"/>
    </xf>
    <xf numFmtId="37" fontId="1" fillId="0" borderId="197" xfId="3" applyNumberFormat="1" applyFont="1" applyFill="1" applyBorder="1" applyAlignment="1" applyProtection="1">
      <alignment horizontal="right" shrinkToFit="1"/>
    </xf>
    <xf numFmtId="37" fontId="1" fillId="6" borderId="197" xfId="3" applyNumberFormat="1" applyFont="1" applyFill="1" applyBorder="1" applyAlignment="1" applyProtection="1">
      <alignment horizontal="right" shrinkToFit="1"/>
      <protection locked="0"/>
    </xf>
    <xf numFmtId="5" fontId="1" fillId="6" borderId="197" xfId="3" applyNumberFormat="1" applyFont="1" applyFill="1" applyBorder="1" applyAlignment="1" applyProtection="1">
      <alignment shrinkToFit="1"/>
      <protection locked="0"/>
    </xf>
    <xf numFmtId="5" fontId="1" fillId="6" borderId="197" xfId="3" applyNumberFormat="1" applyFont="1" applyFill="1" applyBorder="1" applyAlignment="1" applyProtection="1">
      <alignment horizontal="right" shrinkToFit="1"/>
      <protection locked="0"/>
    </xf>
    <xf numFmtId="37" fontId="1" fillId="0" borderId="184" xfId="3" applyNumberFormat="1" applyFont="1" applyFill="1" applyBorder="1"/>
    <xf numFmtId="37" fontId="12" fillId="0" borderId="0" xfId="3" applyNumberFormat="1" applyFont="1" applyFill="1" applyBorder="1"/>
    <xf numFmtId="37" fontId="1" fillId="0" borderId="180" xfId="3" applyNumberFormat="1" applyFont="1" applyFill="1" applyBorder="1" applyAlignment="1">
      <alignment horizontal="center"/>
    </xf>
    <xf numFmtId="37" fontId="1" fillId="0" borderId="183" xfId="3" applyNumberFormat="1" applyFont="1" applyFill="1" applyBorder="1" applyAlignment="1">
      <alignment horizontal="center"/>
    </xf>
    <xf numFmtId="37" fontId="1" fillId="0" borderId="5" xfId="3" applyNumberFormat="1" applyFont="1" applyFill="1" applyBorder="1" applyAlignment="1">
      <alignment horizontal="center"/>
    </xf>
    <xf numFmtId="37" fontId="1" fillId="0" borderId="1" xfId="3" applyNumberFormat="1" applyFont="1" applyFill="1" applyBorder="1" applyAlignment="1">
      <alignment horizontal="left" indent="1"/>
    </xf>
    <xf numFmtId="37" fontId="12" fillId="0" borderId="61" xfId="3" applyNumberFormat="1" applyFont="1" applyFill="1" applyBorder="1" applyAlignment="1">
      <alignment horizontal="left" indent="1"/>
    </xf>
    <xf numFmtId="37" fontId="1" fillId="0" borderId="61" xfId="3" applyNumberFormat="1" applyFont="1" applyFill="1" applyBorder="1" applyAlignment="1">
      <alignment horizontal="center"/>
    </xf>
    <xf numFmtId="37" fontId="1" fillId="0" borderId="57" xfId="3" applyNumberFormat="1" applyFont="1" applyFill="1" applyBorder="1" applyAlignment="1">
      <alignment horizontal="center"/>
    </xf>
    <xf numFmtId="37" fontId="1" fillId="0" borderId="28" xfId="3" applyNumberFormat="1" applyFont="1" applyFill="1" applyBorder="1" applyAlignment="1">
      <alignment horizontal="center"/>
    </xf>
    <xf numFmtId="5" fontId="1" fillId="0" borderId="196" xfId="3" applyNumberFormat="1" applyFont="1" applyFill="1" applyBorder="1" applyAlignment="1">
      <alignment shrinkToFit="1"/>
    </xf>
    <xf numFmtId="168" fontId="1" fillId="0" borderId="198" xfId="3" applyNumberFormat="1" applyFont="1" applyFill="1" applyBorder="1" applyAlignment="1">
      <alignment horizontal="center"/>
    </xf>
    <xf numFmtId="37" fontId="1" fillId="0" borderId="4" xfId="3" applyNumberFormat="1" applyFont="1" applyFill="1" applyBorder="1" applyAlignment="1">
      <alignment horizontal="left" indent="1"/>
    </xf>
    <xf numFmtId="37" fontId="14" fillId="0" borderId="0" xfId="3" applyNumberFormat="1" applyFont="1" applyFill="1" applyBorder="1" applyAlignment="1">
      <alignment horizontal="left" indent="1"/>
    </xf>
    <xf numFmtId="37" fontId="14" fillId="0" borderId="0" xfId="3" applyNumberFormat="1" applyFont="1" applyFill="1" applyBorder="1"/>
    <xf numFmtId="5" fontId="1" fillId="0" borderId="5" xfId="5" applyNumberFormat="1" applyFont="1" applyFill="1" applyBorder="1"/>
    <xf numFmtId="172" fontId="1" fillId="0" borderId="54" xfId="5" applyNumberFormat="1" applyFont="1" applyFill="1" applyBorder="1" applyAlignment="1">
      <alignment horizontal="right" shrinkToFit="1"/>
    </xf>
    <xf numFmtId="5" fontId="1" fillId="0" borderId="54" xfId="3" applyNumberFormat="1" applyFont="1" applyFill="1" applyBorder="1" applyAlignment="1">
      <alignment shrinkToFit="1"/>
    </xf>
    <xf numFmtId="5" fontId="1" fillId="0" borderId="82" xfId="5" applyNumberFormat="1" applyFont="1" applyFill="1" applyBorder="1" applyAlignment="1">
      <alignment shrinkToFit="1"/>
    </xf>
    <xf numFmtId="5" fontId="1" fillId="6" borderId="205" xfId="3" applyNumberFormat="1" applyFont="1" applyFill="1" applyBorder="1" applyProtection="1">
      <protection locked="0"/>
    </xf>
    <xf numFmtId="167" fontId="1" fillId="0" borderId="205" xfId="3" applyNumberFormat="1" applyFont="1" applyFill="1" applyBorder="1" applyAlignment="1">
      <alignment horizontal="center"/>
    </xf>
    <xf numFmtId="5" fontId="1" fillId="0" borderId="205" xfId="3" applyNumberFormat="1" applyFont="1" applyFill="1" applyBorder="1" applyAlignment="1" applyProtection="1">
      <alignment horizontal="right" shrinkToFit="1"/>
      <protection locked="0"/>
    </xf>
    <xf numFmtId="5" fontId="1" fillId="0" borderId="52" xfId="3" applyNumberFormat="1" applyFont="1" applyFill="1" applyBorder="1" applyAlignment="1">
      <alignment horizontal="right" shrinkToFit="1"/>
    </xf>
    <xf numFmtId="167" fontId="1" fillId="4" borderId="17" xfId="0" applyNumberFormat="1" applyFont="1" applyFill="1" applyBorder="1" applyAlignment="1" applyProtection="1">
      <alignment shrinkToFit="1"/>
      <protection locked="0"/>
    </xf>
    <xf numFmtId="9" fontId="1" fillId="0" borderId="49" xfId="4" applyFont="1" applyFill="1" applyBorder="1" applyAlignment="1"/>
    <xf numFmtId="0" fontId="6" fillId="4" borderId="17" xfId="3" applyNumberFormat="1" applyFont="1" applyFill="1" applyBorder="1" applyAlignment="1" applyProtection="1">
      <alignment horizontal="center"/>
      <protection locked="0"/>
    </xf>
    <xf numFmtId="167" fontId="32" fillId="0" borderId="0" xfId="1" applyNumberFormat="1" applyFont="1" applyBorder="1"/>
    <xf numFmtId="9" fontId="1" fillId="0" borderId="5" xfId="4" applyFont="1" applyFill="1" applyBorder="1" applyAlignment="1"/>
    <xf numFmtId="37" fontId="1" fillId="2" borderId="2" xfId="3" applyNumberFormat="1" applyFont="1" applyBorder="1" applyAlignment="1">
      <alignment horizontal="left" indent="1"/>
    </xf>
    <xf numFmtId="37" fontId="12" fillId="2" borderId="12" xfId="3" applyNumberFormat="1" applyFont="1" applyBorder="1"/>
    <xf numFmtId="37" fontId="12" fillId="2" borderId="0" xfId="3" applyNumberFormat="1" applyFont="1" applyBorder="1" applyAlignment="1">
      <alignment horizontal="left" indent="2"/>
    </xf>
    <xf numFmtId="167" fontId="26" fillId="0" borderId="5" xfId="3" applyNumberFormat="1" applyFont="1" applyFill="1" applyBorder="1" applyAlignment="1" applyProtection="1">
      <alignment shrinkToFit="1"/>
      <protection locked="0"/>
    </xf>
    <xf numFmtId="37" fontId="25" fillId="2" borderId="206" xfId="3" applyNumberFormat="1" applyFont="1" applyBorder="1" applyAlignment="1">
      <alignment horizontal="left" indent="1"/>
    </xf>
    <xf numFmtId="37" fontId="25" fillId="2" borderId="207" xfId="3" applyNumberFormat="1" applyFont="1" applyBorder="1"/>
    <xf numFmtId="5" fontId="26" fillId="2" borderId="208" xfId="3" applyNumberFormat="1" applyFont="1" applyBorder="1" applyAlignment="1">
      <alignment shrinkToFit="1"/>
    </xf>
    <xf numFmtId="5" fontId="26" fillId="2" borderId="209" xfId="3" applyNumberFormat="1" applyFont="1" applyBorder="1" applyAlignment="1">
      <alignment shrinkToFit="1"/>
    </xf>
    <xf numFmtId="37" fontId="25" fillId="2" borderId="210" xfId="3" applyNumberFormat="1" applyFont="1" applyBorder="1"/>
    <xf numFmtId="5" fontId="26" fillId="2" borderId="211" xfId="3" applyNumberFormat="1" applyFont="1" applyBorder="1" applyAlignment="1">
      <alignment shrinkToFit="1"/>
    </xf>
    <xf numFmtId="167" fontId="26" fillId="4" borderId="205" xfId="3" applyNumberFormat="1" applyFont="1" applyFill="1" applyBorder="1" applyAlignment="1" applyProtection="1">
      <alignment shrinkToFit="1"/>
      <protection locked="0"/>
    </xf>
    <xf numFmtId="167" fontId="23" fillId="2" borderId="196" xfId="3" applyNumberFormat="1" applyFont="1" applyBorder="1" applyAlignment="1">
      <alignment shrinkToFit="1"/>
    </xf>
    <xf numFmtId="37" fontId="28" fillId="2" borderId="212" xfId="3" applyNumberFormat="1" applyFont="1" applyBorder="1"/>
    <xf numFmtId="167" fontId="23" fillId="2" borderId="205" xfId="3" applyNumberFormat="1" applyFont="1" applyBorder="1" applyAlignment="1">
      <alignment shrinkToFit="1"/>
    </xf>
    <xf numFmtId="37" fontId="28" fillId="2" borderId="213" xfId="3" applyNumberFormat="1" applyFont="1" applyBorder="1"/>
    <xf numFmtId="37" fontId="12" fillId="2" borderId="207" xfId="3" applyNumberFormat="1" applyFont="1" applyBorder="1" applyAlignment="1">
      <alignment horizontal="left" indent="1"/>
    </xf>
    <xf numFmtId="37" fontId="12" fillId="2" borderId="207" xfId="3" applyNumberFormat="1" applyFont="1" applyBorder="1"/>
    <xf numFmtId="37" fontId="12" fillId="2" borderId="209" xfId="3" applyNumberFormat="1" applyFont="1" applyBorder="1" applyAlignment="1">
      <alignment shrinkToFit="1"/>
    </xf>
    <xf numFmtId="167" fontId="26" fillId="0" borderId="205" xfId="0" applyNumberFormat="1" applyFont="1" applyFill="1" applyBorder="1" applyAlignment="1" applyProtection="1">
      <alignment shrinkToFit="1"/>
    </xf>
    <xf numFmtId="167" fontId="26" fillId="0" borderId="196" xfId="0" applyNumberFormat="1" applyFont="1" applyFill="1" applyBorder="1" applyAlignment="1" applyProtection="1">
      <alignment shrinkToFit="1"/>
    </xf>
    <xf numFmtId="167" fontId="23" fillId="2" borderId="214" xfId="3" applyNumberFormat="1" applyFont="1" applyBorder="1" applyAlignment="1">
      <alignment shrinkToFit="1"/>
    </xf>
    <xf numFmtId="4" fontId="23" fillId="2" borderId="196" xfId="3" applyNumberFormat="1" applyFont="1" applyBorder="1" applyAlignment="1">
      <alignment horizontal="right" shrinkToFit="1"/>
    </xf>
    <xf numFmtId="167" fontId="26" fillId="4" borderId="205" xfId="0" applyNumberFormat="1" applyFont="1" applyFill="1" applyBorder="1" applyAlignment="1" applyProtection="1">
      <alignment shrinkToFit="1"/>
      <protection locked="0"/>
    </xf>
    <xf numFmtId="167" fontId="26" fillId="4" borderId="196" xfId="0" applyNumberFormat="1" applyFont="1" applyFill="1" applyBorder="1" applyAlignment="1" applyProtection="1">
      <alignment shrinkToFit="1"/>
      <protection locked="0"/>
    </xf>
    <xf numFmtId="4" fontId="23" fillId="2" borderId="196" xfId="3" applyNumberFormat="1" applyFont="1" applyBorder="1" applyAlignment="1">
      <alignment shrinkToFit="1"/>
    </xf>
    <xf numFmtId="167" fontId="23" fillId="2" borderId="43" xfId="3" applyNumberFormat="1" applyFont="1" applyBorder="1" applyAlignment="1">
      <alignment shrinkToFit="1"/>
    </xf>
    <xf numFmtId="37" fontId="12" fillId="2" borderId="11" xfId="3" applyNumberFormat="1" applyFont="1" applyBorder="1" applyAlignment="1">
      <alignment shrinkToFit="1"/>
    </xf>
    <xf numFmtId="37" fontId="1" fillId="2" borderId="0" xfId="3" applyNumberFormat="1" applyFont="1" applyBorder="1" applyAlignment="1">
      <alignment horizontal="center" wrapText="1"/>
    </xf>
    <xf numFmtId="37" fontId="1" fillId="2" borderId="2" xfId="3" applyNumberFormat="1" applyFont="1" applyBorder="1" applyAlignment="1">
      <alignment horizontal="left" indent="1" shrinkToFit="1"/>
    </xf>
    <xf numFmtId="37" fontId="1" fillId="2" borderId="3" xfId="3" applyNumberFormat="1" applyFont="1" applyBorder="1" applyAlignment="1">
      <alignment horizontal="left" indent="1" shrinkToFit="1"/>
    </xf>
    <xf numFmtId="37" fontId="12" fillId="2" borderId="206" xfId="3" applyNumberFormat="1" applyFont="1" applyBorder="1"/>
    <xf numFmtId="37" fontId="1" fillId="2" borderId="207" xfId="3" applyNumberFormat="1" applyFont="1" applyBorder="1" applyAlignment="1">
      <alignment wrapText="1"/>
    </xf>
    <xf numFmtId="37" fontId="1" fillId="2" borderId="207" xfId="3" applyNumberFormat="1" applyFont="1" applyBorder="1" applyAlignment="1">
      <alignment horizontal="center" wrapText="1"/>
    </xf>
    <xf numFmtId="5" fontId="1" fillId="6" borderId="205" xfId="1" applyNumberFormat="1" applyFont="1" applyFill="1" applyBorder="1" applyAlignment="1" applyProtection="1">
      <alignment horizontal="left" shrinkToFit="1"/>
      <protection locked="0"/>
    </xf>
    <xf numFmtId="5" fontId="1" fillId="6" borderId="215" xfId="1" applyNumberFormat="1" applyFont="1" applyFill="1" applyBorder="1" applyAlignment="1" applyProtection="1">
      <alignment horizontal="left" shrinkToFit="1"/>
      <protection locked="0"/>
    </xf>
    <xf numFmtId="5" fontId="1" fillId="6" borderId="205" xfId="1" applyNumberFormat="1" applyFont="1" applyFill="1" applyBorder="1" applyAlignment="1" applyProtection="1">
      <alignment shrinkToFit="1"/>
      <protection locked="0"/>
    </xf>
    <xf numFmtId="5" fontId="1" fillId="6" borderId="215" xfId="1" applyNumberFormat="1" applyFont="1" applyFill="1" applyBorder="1" applyAlignment="1" applyProtection="1">
      <alignment shrinkToFit="1"/>
      <protection locked="0"/>
    </xf>
    <xf numFmtId="5" fontId="1" fillId="4" borderId="205" xfId="3" applyNumberFormat="1" applyFont="1" applyFill="1" applyBorder="1" applyAlignment="1" applyProtection="1">
      <alignment shrinkToFit="1"/>
      <protection locked="0"/>
    </xf>
    <xf numFmtId="5" fontId="1" fillId="4" borderId="216" xfId="3" applyNumberFormat="1" applyFont="1" applyFill="1" applyBorder="1" applyAlignment="1" applyProtection="1">
      <alignment shrinkToFit="1"/>
      <protection locked="0"/>
    </xf>
    <xf numFmtId="37" fontId="1" fillId="0" borderId="169" xfId="3" applyNumberFormat="1" applyFont="1" applyFill="1" applyBorder="1" applyAlignment="1" applyProtection="1">
      <protection locked="0"/>
    </xf>
    <xf numFmtId="5" fontId="1" fillId="0" borderId="205" xfId="1" applyNumberFormat="1" applyFont="1" applyFill="1" applyBorder="1" applyAlignment="1" applyProtection="1">
      <alignment horizontal="center" shrinkToFit="1"/>
    </xf>
    <xf numFmtId="5" fontId="1" fillId="2" borderId="49" xfId="1" applyNumberFormat="1" applyFont="1" applyFill="1" applyBorder="1" applyAlignment="1">
      <alignment shrinkToFit="1"/>
    </xf>
    <xf numFmtId="37" fontId="51" fillId="2" borderId="0" xfId="3" applyNumberFormat="1" applyFont="1"/>
    <xf numFmtId="37" fontId="52" fillId="2" borderId="0" xfId="3" applyNumberFormat="1" applyFont="1"/>
    <xf numFmtId="37" fontId="53" fillId="2" borderId="0" xfId="2" applyNumberFormat="1" applyFont="1" applyFill="1" applyAlignment="1" applyProtection="1"/>
    <xf numFmtId="37" fontId="50" fillId="2" borderId="0" xfId="3" applyNumberFormat="1" applyFont="1"/>
    <xf numFmtId="37" fontId="54" fillId="2" borderId="0" xfId="3" applyNumberFormat="1" applyFont="1"/>
    <xf numFmtId="37" fontId="1" fillId="0" borderId="0" xfId="3" applyNumberFormat="1" applyFont="1" applyFill="1" applyBorder="1" applyAlignment="1" applyProtection="1">
      <alignment horizontal="left" indent="1" shrinkToFit="1"/>
      <protection locked="0"/>
    </xf>
    <xf numFmtId="166" fontId="6" fillId="4" borderId="197" xfId="3" applyNumberFormat="1" applyFont="1" applyFill="1" applyBorder="1" applyAlignment="1" applyProtection="1">
      <alignment shrinkToFit="1"/>
      <protection locked="0"/>
    </xf>
    <xf numFmtId="7" fontId="1" fillId="4" borderId="221" xfId="0" applyNumberFormat="1" applyFont="1" applyFill="1" applyBorder="1" applyProtection="1">
      <protection locked="0"/>
    </xf>
    <xf numFmtId="37" fontId="1" fillId="4" borderId="225" xfId="3" applyNumberFormat="1" applyFont="1" applyFill="1" applyBorder="1" applyAlignment="1" applyProtection="1">
      <alignment shrinkToFit="1"/>
      <protection locked="0"/>
    </xf>
    <xf numFmtId="37" fontId="1" fillId="4" borderId="226" xfId="3" applyNumberFormat="1" applyFont="1" applyFill="1" applyBorder="1" applyAlignment="1" applyProtection="1">
      <alignment shrinkToFit="1"/>
      <protection locked="0"/>
    </xf>
    <xf numFmtId="7" fontId="1" fillId="4" borderId="227" xfId="3" applyNumberFormat="1" applyFont="1" applyFill="1" applyBorder="1" applyProtection="1">
      <protection locked="0"/>
    </xf>
    <xf numFmtId="5" fontId="26" fillId="4" borderId="110" xfId="0" applyNumberFormat="1" applyFont="1" applyFill="1" applyBorder="1" applyAlignment="1" applyProtection="1">
      <alignment shrinkToFit="1"/>
      <protection locked="0"/>
    </xf>
    <xf numFmtId="37" fontId="1" fillId="0" borderId="4" xfId="3" applyNumberFormat="1" applyFont="1" applyFill="1" applyBorder="1" applyAlignment="1" applyProtection="1">
      <alignment horizontal="left" indent="2" shrinkToFit="1"/>
      <protection locked="0"/>
    </xf>
    <xf numFmtId="5" fontId="1" fillId="0" borderId="231" xfId="3" applyNumberFormat="1" applyFont="1" applyFill="1" applyBorder="1" applyAlignment="1">
      <alignment shrinkToFit="1"/>
    </xf>
    <xf numFmtId="5" fontId="1" fillId="0" borderId="199" xfId="3" applyNumberFormat="1" applyFont="1" applyFill="1" applyBorder="1" applyAlignment="1" applyProtection="1">
      <alignment horizontal="center" shrinkToFit="1"/>
    </xf>
    <xf numFmtId="167" fontId="1" fillId="0" borderId="231" xfId="3" applyNumberFormat="1" applyFont="1" applyFill="1" applyBorder="1" applyAlignment="1" applyProtection="1">
      <alignment horizontal="center" shrinkToFit="1"/>
    </xf>
    <xf numFmtId="37" fontId="1" fillId="0" borderId="215" xfId="3" applyNumberFormat="1" applyFont="1" applyFill="1" applyBorder="1" applyAlignment="1" applyProtection="1">
      <alignment horizontal="right" shrinkToFit="1"/>
    </xf>
    <xf numFmtId="168" fontId="1" fillId="0" borderId="205" xfId="3" applyNumberFormat="1" applyFont="1" applyFill="1" applyBorder="1" applyAlignment="1" applyProtection="1">
      <alignment horizontal="center"/>
    </xf>
    <xf numFmtId="0" fontId="8" fillId="0" borderId="0" xfId="0" applyFont="1" applyBorder="1" applyAlignment="1" applyProtection="1">
      <alignment horizontal="left" indent="1"/>
    </xf>
    <xf numFmtId="37" fontId="23" fillId="2" borderId="2" xfId="3" applyNumberFormat="1" applyFont="1" applyBorder="1" applyAlignment="1">
      <alignment horizontal="left" indent="1"/>
    </xf>
    <xf numFmtId="44" fontId="1" fillId="0" borderId="176" xfId="1" applyFont="1" applyBorder="1" applyAlignment="1">
      <alignment shrinkToFit="1"/>
    </xf>
    <xf numFmtId="165" fontId="36" fillId="0" borderId="174" xfId="4" applyNumberFormat="1" applyFont="1" applyFill="1" applyBorder="1" applyAlignment="1">
      <alignment shrinkToFit="1"/>
    </xf>
    <xf numFmtId="37" fontId="1" fillId="2" borderId="0" xfId="3" applyNumberFormat="1" applyFont="1" applyAlignment="1">
      <alignment horizontal="left" indent="2"/>
    </xf>
    <xf numFmtId="167" fontId="26" fillId="2" borderId="12" xfId="3" applyNumberFormat="1" applyFont="1" applyBorder="1" applyAlignment="1">
      <alignment shrinkToFit="1"/>
    </xf>
    <xf numFmtId="37" fontId="12" fillId="2" borderId="233" xfId="3" applyNumberFormat="1" applyFont="1" applyBorder="1"/>
    <xf numFmtId="0" fontId="6" fillId="2" borderId="3" xfId="3" applyNumberFormat="1" applyFont="1" applyBorder="1" applyAlignment="1">
      <alignment shrinkToFit="1"/>
    </xf>
    <xf numFmtId="0" fontId="8" fillId="5" borderId="232" xfId="0" applyFont="1" applyFill="1" applyBorder="1" applyAlignment="1" applyProtection="1">
      <alignment horizontal="left" indent="1"/>
    </xf>
    <xf numFmtId="0" fontId="55" fillId="0" borderId="0" xfId="0" applyFont="1" applyAlignment="1">
      <alignment horizontal="left"/>
    </xf>
    <xf numFmtId="5" fontId="1" fillId="6" borderId="127" xfId="3" applyNumberFormat="1" applyFont="1" applyFill="1" applyBorder="1" applyAlignment="1" applyProtection="1">
      <alignment horizontal="right" shrinkToFit="1"/>
      <protection locked="0"/>
    </xf>
    <xf numFmtId="37" fontId="1" fillId="0" borderId="0" xfId="3" applyNumberFormat="1" applyFont="1" applyFill="1" applyBorder="1" applyAlignment="1">
      <alignment horizontal="left" indent="1"/>
    </xf>
    <xf numFmtId="37" fontId="1" fillId="4" borderId="38" xfId="3" applyNumberFormat="1" applyFont="1" applyFill="1" applyBorder="1" applyAlignment="1" applyProtection="1">
      <alignment horizontal="left" indent="1" shrinkToFit="1"/>
      <protection locked="0"/>
    </xf>
    <xf numFmtId="37" fontId="1" fillId="4" borderId="40" xfId="3" applyNumberFormat="1" applyFont="1" applyFill="1" applyBorder="1" applyAlignment="1" applyProtection="1">
      <alignment horizontal="left" indent="1" shrinkToFit="1"/>
      <protection locked="0"/>
    </xf>
    <xf numFmtId="37" fontId="1" fillId="4" borderId="39" xfId="3" applyNumberFormat="1" applyFont="1" applyFill="1" applyBorder="1" applyAlignment="1" applyProtection="1">
      <alignment horizontal="left" indent="1" shrinkToFit="1"/>
      <protection locked="0"/>
    </xf>
    <xf numFmtId="37" fontId="1" fillId="4" borderId="116" xfId="3" applyNumberFormat="1" applyFont="1" applyFill="1" applyBorder="1" applyAlignment="1" applyProtection="1">
      <alignment horizontal="left" indent="1"/>
      <protection locked="0"/>
    </xf>
    <xf numFmtId="37" fontId="1" fillId="4" borderId="118" xfId="3" applyNumberFormat="1" applyFont="1" applyFill="1" applyBorder="1" applyAlignment="1" applyProtection="1">
      <alignment horizontal="left" indent="1"/>
      <protection locked="0"/>
    </xf>
    <xf numFmtId="37" fontId="1" fillId="4" borderId="38" xfId="3" applyNumberFormat="1" applyFont="1" applyFill="1" applyBorder="1" applyAlignment="1" applyProtection="1">
      <alignment horizontal="left" indent="1"/>
      <protection locked="0"/>
    </xf>
    <xf numFmtId="37" fontId="1" fillId="4" borderId="40" xfId="3" applyNumberFormat="1" applyFont="1" applyFill="1" applyBorder="1" applyAlignment="1" applyProtection="1">
      <alignment horizontal="left" indent="1"/>
      <protection locked="0"/>
    </xf>
    <xf numFmtId="37" fontId="15" fillId="2" borderId="58" xfId="3" applyNumberFormat="1" applyFont="1" applyBorder="1" applyAlignment="1">
      <alignment horizontal="center"/>
    </xf>
    <xf numFmtId="37" fontId="15" fillId="2" borderId="59" xfId="3" applyNumberFormat="1" applyFont="1" applyBorder="1" applyAlignment="1">
      <alignment horizontal="center"/>
    </xf>
    <xf numFmtId="37" fontId="15" fillId="2" borderId="60" xfId="3" applyNumberFormat="1" applyFont="1" applyBorder="1" applyAlignment="1">
      <alignment horizontal="center"/>
    </xf>
    <xf numFmtId="37" fontId="1" fillId="4" borderId="116" xfId="3" applyNumberFormat="1" applyFont="1" applyFill="1" applyBorder="1" applyAlignment="1" applyProtection="1">
      <alignment horizontal="left" indent="1" shrinkToFit="1"/>
      <protection locked="0"/>
    </xf>
    <xf numFmtId="37" fontId="1" fillId="4" borderId="117" xfId="3" applyNumberFormat="1" applyFont="1" applyFill="1" applyBorder="1" applyAlignment="1" applyProtection="1">
      <alignment horizontal="left" indent="1" shrinkToFit="1"/>
      <protection locked="0"/>
    </xf>
    <xf numFmtId="37" fontId="1" fillId="4" borderId="118" xfId="3" applyNumberFormat="1" applyFont="1" applyFill="1" applyBorder="1" applyAlignment="1" applyProtection="1">
      <alignment horizontal="left" indent="1" shrinkToFit="1"/>
      <protection locked="0"/>
    </xf>
    <xf numFmtId="37" fontId="1" fillId="2" borderId="21" xfId="3" applyNumberFormat="1" applyFont="1" applyBorder="1" applyAlignment="1">
      <alignment horizontal="left" indent="1"/>
    </xf>
    <xf numFmtId="37" fontId="1" fillId="2" borderId="22" xfId="3" applyNumberFormat="1" applyFont="1" applyBorder="1" applyAlignment="1">
      <alignment horizontal="left" indent="1"/>
    </xf>
    <xf numFmtId="37" fontId="1" fillId="4" borderId="62" xfId="3" applyNumberFormat="1" applyFont="1" applyFill="1" applyBorder="1" applyAlignment="1" applyProtection="1">
      <alignment horizontal="left" indent="1" shrinkToFit="1"/>
      <protection locked="0"/>
    </xf>
    <xf numFmtId="37" fontId="1" fillId="4" borderId="63" xfId="3" applyNumberFormat="1" applyFont="1" applyFill="1" applyBorder="1" applyAlignment="1" applyProtection="1">
      <alignment horizontal="left" indent="1" shrinkToFit="1"/>
      <protection locked="0"/>
    </xf>
    <xf numFmtId="37" fontId="1" fillId="4" borderId="64" xfId="3" applyNumberFormat="1" applyFont="1" applyFill="1" applyBorder="1" applyAlignment="1" applyProtection="1">
      <alignment horizontal="left" indent="1" shrinkToFit="1"/>
      <protection locked="0"/>
    </xf>
    <xf numFmtId="37" fontId="1" fillId="4" borderId="108" xfId="3" applyNumberFormat="1" applyFont="1" applyFill="1" applyBorder="1" applyAlignment="1" applyProtection="1">
      <alignment horizontal="left" indent="1" shrinkToFit="1"/>
      <protection locked="0"/>
    </xf>
    <xf numFmtId="37" fontId="1" fillId="4" borderId="109" xfId="3" applyNumberFormat="1" applyFont="1" applyFill="1" applyBorder="1" applyAlignment="1" applyProtection="1">
      <alignment horizontal="left" indent="1" shrinkToFit="1"/>
      <protection locked="0"/>
    </xf>
    <xf numFmtId="37" fontId="1" fillId="2" borderId="81" xfId="3" applyNumberFormat="1" applyFont="1" applyBorder="1" applyAlignment="1">
      <alignment horizontal="left" indent="1" shrinkToFit="1"/>
    </xf>
    <xf numFmtId="37" fontId="1" fillId="2" borderId="54" xfId="3" applyNumberFormat="1" applyFont="1" applyBorder="1" applyAlignment="1">
      <alignment horizontal="left" indent="1" shrinkToFit="1"/>
    </xf>
    <xf numFmtId="37" fontId="1" fillId="2" borderId="120" xfId="3" applyNumberFormat="1" applyFont="1" applyBorder="1" applyAlignment="1">
      <alignment horizontal="left" indent="1" shrinkToFit="1"/>
    </xf>
    <xf numFmtId="37" fontId="1" fillId="4" borderId="15" xfId="3" applyNumberFormat="1" applyFont="1" applyFill="1" applyBorder="1" applyAlignment="1" applyProtection="1">
      <alignment horizontal="left" indent="1" shrinkToFit="1"/>
      <protection locked="0"/>
    </xf>
    <xf numFmtId="37" fontId="1" fillId="4" borderId="16" xfId="3" applyNumberFormat="1" applyFont="1" applyFill="1" applyBorder="1" applyAlignment="1" applyProtection="1">
      <alignment horizontal="left" indent="1" shrinkToFit="1"/>
      <protection locked="0"/>
    </xf>
    <xf numFmtId="37" fontId="1" fillId="4" borderId="74" xfId="3" applyNumberFormat="1" applyFont="1" applyFill="1" applyBorder="1" applyAlignment="1" applyProtection="1">
      <alignment horizontal="left" indent="1" shrinkToFit="1"/>
      <protection locked="0"/>
    </xf>
    <xf numFmtId="37" fontId="1" fillId="4" borderId="103" xfId="3" applyNumberFormat="1" applyFont="1" applyFill="1" applyBorder="1" applyAlignment="1" applyProtection="1">
      <alignment horizontal="left" indent="1" shrinkToFit="1"/>
      <protection locked="0"/>
    </xf>
    <xf numFmtId="37" fontId="1" fillId="4" borderId="104" xfId="3" applyNumberFormat="1" applyFont="1" applyFill="1" applyBorder="1" applyAlignment="1" applyProtection="1">
      <alignment horizontal="left" indent="1" shrinkToFit="1"/>
      <protection locked="0"/>
    </xf>
    <xf numFmtId="37" fontId="1" fillId="4" borderId="105" xfId="3" applyNumberFormat="1" applyFont="1" applyFill="1" applyBorder="1" applyAlignment="1" applyProtection="1">
      <alignment horizontal="left" indent="1" shrinkToFit="1"/>
      <protection locked="0"/>
    </xf>
    <xf numFmtId="37" fontId="1" fillId="4" borderId="107" xfId="3" applyNumberFormat="1" applyFont="1" applyFill="1" applyBorder="1" applyAlignment="1" applyProtection="1">
      <alignment horizontal="left" indent="1" shrinkToFit="1"/>
      <protection locked="0"/>
    </xf>
    <xf numFmtId="37" fontId="1" fillId="4" borderId="39" xfId="3" applyNumberFormat="1" applyFont="1" applyFill="1" applyBorder="1" applyAlignment="1" applyProtection="1">
      <alignment horizontal="left" indent="1"/>
      <protection locked="0"/>
    </xf>
    <xf numFmtId="0" fontId="1" fillId="0" borderId="39" xfId="0" applyFont="1" applyBorder="1" applyAlignment="1" applyProtection="1">
      <alignment horizontal="left" indent="1"/>
      <protection locked="0"/>
    </xf>
    <xf numFmtId="0" fontId="1" fillId="0" borderId="40" xfId="0" applyFont="1" applyBorder="1" applyAlignment="1" applyProtection="1">
      <alignment horizontal="left" indent="1"/>
      <protection locked="0"/>
    </xf>
    <xf numFmtId="37" fontId="1" fillId="4" borderId="75" xfId="3" applyNumberFormat="1" applyFont="1" applyFill="1" applyBorder="1" applyAlignment="1" applyProtection="1">
      <alignment horizontal="left" indent="1" shrinkToFit="1"/>
      <protection locked="0"/>
    </xf>
    <xf numFmtId="37" fontId="1" fillId="4" borderId="76" xfId="3" applyNumberFormat="1" applyFont="1" applyFill="1" applyBorder="1" applyAlignment="1" applyProtection="1">
      <alignment horizontal="left" indent="1" shrinkToFit="1"/>
      <protection locked="0"/>
    </xf>
    <xf numFmtId="37" fontId="1" fillId="4" borderId="56" xfId="3" applyNumberFormat="1" applyFont="1" applyFill="1" applyBorder="1" applyAlignment="1" applyProtection="1">
      <alignment horizontal="left" indent="1" shrinkToFit="1"/>
      <protection locked="0"/>
    </xf>
    <xf numFmtId="37" fontId="1" fillId="4" borderId="33" xfId="3" applyNumberFormat="1" applyFont="1" applyFill="1" applyBorder="1" applyAlignment="1" applyProtection="1">
      <alignment horizontal="left" indent="1" shrinkToFit="1"/>
      <protection locked="0"/>
    </xf>
    <xf numFmtId="0" fontId="1" fillId="0" borderId="39" xfId="0" applyFont="1" applyBorder="1" applyAlignment="1" applyProtection="1">
      <alignment horizontal="left" indent="1" shrinkToFit="1"/>
      <protection locked="0"/>
    </xf>
    <xf numFmtId="0" fontId="1" fillId="0" borderId="40" xfId="0" applyFont="1" applyBorder="1" applyAlignment="1" applyProtection="1">
      <alignment horizontal="left" indent="1" shrinkToFit="1"/>
      <protection locked="0"/>
    </xf>
    <xf numFmtId="49" fontId="14" fillId="2" borderId="19" xfId="3" applyNumberFormat="1" applyFont="1" applyBorder="1" applyAlignment="1">
      <alignment horizontal="left" shrinkToFit="1"/>
    </xf>
    <xf numFmtId="37" fontId="1" fillId="4" borderId="66" xfId="3" applyNumberFormat="1" applyFont="1" applyFill="1" applyBorder="1" applyAlignment="1" applyProtection="1">
      <alignment horizontal="left" indent="1" shrinkToFit="1"/>
      <protection locked="0"/>
    </xf>
    <xf numFmtId="37" fontId="1" fillId="4" borderId="67" xfId="3" applyNumberFormat="1" applyFont="1" applyFill="1" applyBorder="1" applyAlignment="1" applyProtection="1">
      <alignment horizontal="left" indent="1" shrinkToFit="1"/>
      <protection locked="0"/>
    </xf>
    <xf numFmtId="37" fontId="1" fillId="4" borderId="68" xfId="3" applyNumberFormat="1" applyFont="1" applyFill="1" applyBorder="1" applyAlignment="1" applyProtection="1">
      <alignment horizontal="left" indent="1" shrinkToFit="1"/>
      <protection locked="0"/>
    </xf>
    <xf numFmtId="37" fontId="1" fillId="4" borderId="69" xfId="3" applyNumberFormat="1" applyFont="1" applyFill="1" applyBorder="1" applyAlignment="1" applyProtection="1">
      <alignment horizontal="left" indent="1" shrinkToFit="1"/>
      <protection locked="0"/>
    </xf>
    <xf numFmtId="37" fontId="1" fillId="4" borderId="70" xfId="3" applyNumberFormat="1" applyFont="1" applyFill="1" applyBorder="1" applyAlignment="1" applyProtection="1">
      <alignment horizontal="left" indent="1" shrinkToFit="1"/>
      <protection locked="0"/>
    </xf>
    <xf numFmtId="37" fontId="1" fillId="4" borderId="71" xfId="3" applyNumberFormat="1" applyFont="1" applyFill="1" applyBorder="1" applyAlignment="1" applyProtection="1">
      <alignment horizontal="left" indent="1" shrinkToFit="1"/>
      <protection locked="0"/>
    </xf>
    <xf numFmtId="37" fontId="1" fillId="4" borderId="134" xfId="3" applyNumberFormat="1" applyFont="1" applyFill="1" applyBorder="1" applyAlignment="1" applyProtection="1">
      <alignment horizontal="left" indent="1" shrinkToFit="1"/>
      <protection locked="0"/>
    </xf>
    <xf numFmtId="37" fontId="1" fillId="4" borderId="122" xfId="3" applyNumberFormat="1" applyFont="1" applyFill="1" applyBorder="1" applyAlignment="1" applyProtection="1">
      <alignment horizontal="left" indent="1" shrinkToFit="1"/>
      <protection locked="0"/>
    </xf>
    <xf numFmtId="37" fontId="1" fillId="4" borderId="131" xfId="3" applyNumberFormat="1" applyFont="1" applyFill="1" applyBorder="1" applyAlignment="1" applyProtection="1">
      <alignment horizontal="left" indent="1" shrinkToFit="1"/>
      <protection locked="0"/>
    </xf>
    <xf numFmtId="37" fontId="1" fillId="4" borderId="103" xfId="3" applyNumberFormat="1" applyFont="1" applyFill="1" applyBorder="1" applyAlignment="1" applyProtection="1">
      <alignment horizontal="left" indent="1"/>
      <protection locked="0"/>
    </xf>
    <xf numFmtId="37" fontId="1" fillId="4" borderId="104" xfId="3" applyNumberFormat="1" applyFont="1" applyFill="1" applyBorder="1" applyAlignment="1" applyProtection="1">
      <alignment horizontal="left" indent="1"/>
      <protection locked="0"/>
    </xf>
    <xf numFmtId="37" fontId="1" fillId="4" borderId="105" xfId="3" applyNumberFormat="1" applyFont="1" applyFill="1" applyBorder="1" applyAlignment="1" applyProtection="1">
      <alignment horizontal="left" indent="1"/>
      <protection locked="0"/>
    </xf>
    <xf numFmtId="37" fontId="1" fillId="4" borderId="134" xfId="3" applyNumberFormat="1" applyFont="1" applyFill="1" applyBorder="1" applyAlignment="1" applyProtection="1">
      <alignment horizontal="left" indent="1"/>
      <protection locked="0"/>
    </xf>
    <xf numFmtId="37" fontId="1" fillId="4" borderId="122" xfId="3" applyNumberFormat="1" applyFont="1" applyFill="1" applyBorder="1" applyAlignment="1" applyProtection="1">
      <alignment horizontal="left" indent="1"/>
      <protection locked="0"/>
    </xf>
    <xf numFmtId="37" fontId="1" fillId="4" borderId="131" xfId="3" applyNumberFormat="1" applyFont="1" applyFill="1" applyBorder="1" applyAlignment="1" applyProtection="1">
      <alignment horizontal="left" indent="1"/>
      <protection locked="0"/>
    </xf>
    <xf numFmtId="37" fontId="1" fillId="4" borderId="79" xfId="3" applyNumberFormat="1" applyFont="1" applyFill="1" applyBorder="1" applyAlignment="1" applyProtection="1">
      <alignment horizontal="left" indent="1" shrinkToFit="1"/>
      <protection locked="0"/>
    </xf>
    <xf numFmtId="37" fontId="1" fillId="4" borderId="133" xfId="3" applyNumberFormat="1" applyFont="1" applyFill="1" applyBorder="1" applyAlignment="1" applyProtection="1">
      <alignment horizontal="left" indent="1" shrinkToFit="1"/>
      <protection locked="0"/>
    </xf>
    <xf numFmtId="37" fontId="1" fillId="4" borderId="121" xfId="3" applyNumberFormat="1" applyFont="1" applyFill="1" applyBorder="1" applyAlignment="1" applyProtection="1">
      <alignment horizontal="left" indent="1" shrinkToFit="1"/>
      <protection locked="0"/>
    </xf>
    <xf numFmtId="37" fontId="1" fillId="4" borderId="142" xfId="3" applyNumberFormat="1" applyFont="1" applyFill="1" applyBorder="1" applyAlignment="1" applyProtection="1">
      <alignment horizontal="left" indent="1" shrinkToFit="1"/>
      <protection locked="0"/>
    </xf>
    <xf numFmtId="37" fontId="1" fillId="4" borderId="133" xfId="3" applyNumberFormat="1" applyFont="1" applyFill="1" applyBorder="1" applyAlignment="1" applyProtection="1">
      <alignment horizontal="left" indent="1"/>
      <protection locked="0"/>
    </xf>
    <xf numFmtId="37" fontId="1" fillId="4" borderId="121" xfId="3" applyNumberFormat="1" applyFont="1" applyFill="1" applyBorder="1" applyAlignment="1" applyProtection="1">
      <alignment horizontal="left" indent="1"/>
      <protection locked="0"/>
    </xf>
    <xf numFmtId="37" fontId="1" fillId="4" borderId="142" xfId="3" applyNumberFormat="1" applyFont="1" applyFill="1" applyBorder="1" applyAlignment="1" applyProtection="1">
      <alignment horizontal="left" indent="1"/>
      <protection locked="0"/>
    </xf>
    <xf numFmtId="37" fontId="1" fillId="4" borderId="228" xfId="3" applyNumberFormat="1" applyFont="1" applyFill="1" applyBorder="1" applyAlignment="1" applyProtection="1">
      <alignment horizontal="left" indent="1" shrinkToFit="1"/>
      <protection locked="0"/>
    </xf>
    <xf numFmtId="37" fontId="1" fillId="4" borderId="229" xfId="3" applyNumberFormat="1" applyFont="1" applyFill="1" applyBorder="1" applyAlignment="1" applyProtection="1">
      <alignment horizontal="left" indent="1" shrinkToFit="1"/>
      <protection locked="0"/>
    </xf>
    <xf numFmtId="37" fontId="1" fillId="4" borderId="230" xfId="3" applyNumberFormat="1" applyFont="1" applyFill="1" applyBorder="1" applyAlignment="1" applyProtection="1">
      <alignment horizontal="left" indent="1" shrinkToFit="1"/>
      <protection locked="0"/>
    </xf>
    <xf numFmtId="0" fontId="6" fillId="4" borderId="217" xfId="3" applyNumberFormat="1" applyFont="1" applyFill="1" applyBorder="1" applyAlignment="1" applyProtection="1">
      <alignment horizontal="left"/>
      <protection locked="0"/>
    </xf>
    <xf numFmtId="0" fontId="6" fillId="4" borderId="218" xfId="3" applyNumberFormat="1" applyFont="1" applyFill="1" applyBorder="1" applyAlignment="1" applyProtection="1">
      <alignment horizontal="left"/>
      <protection locked="0"/>
    </xf>
    <xf numFmtId="0" fontId="6" fillId="4" borderId="219" xfId="3" applyNumberFormat="1" applyFont="1" applyFill="1" applyBorder="1" applyAlignment="1" applyProtection="1">
      <alignment horizontal="left"/>
      <protection locked="0"/>
    </xf>
    <xf numFmtId="37" fontId="1" fillId="0" borderId="4" xfId="3" applyNumberFormat="1" applyFont="1" applyFill="1" applyBorder="1" applyAlignment="1" applyProtection="1">
      <alignment horizontal="left" indent="1" shrinkToFit="1"/>
      <protection locked="0"/>
    </xf>
    <xf numFmtId="37" fontId="1" fillId="0" borderId="0" xfId="3" applyNumberFormat="1" applyFont="1" applyFill="1" applyBorder="1" applyAlignment="1" applyProtection="1">
      <alignment horizontal="left" indent="1" shrinkToFit="1"/>
      <protection locked="0"/>
    </xf>
    <xf numFmtId="37" fontId="13" fillId="2" borderId="0" xfId="3" applyNumberFormat="1" applyFont="1" applyAlignment="1">
      <alignment horizontal="center"/>
    </xf>
    <xf numFmtId="37" fontId="1" fillId="4" borderId="169" xfId="3" applyNumberFormat="1" applyFont="1" applyFill="1" applyBorder="1" applyAlignment="1" applyProtection="1">
      <alignment horizontal="left" indent="1" shrinkToFit="1"/>
      <protection locked="0"/>
    </xf>
    <xf numFmtId="37" fontId="1" fillId="4" borderId="178" xfId="3" applyNumberFormat="1" applyFont="1" applyFill="1" applyBorder="1" applyAlignment="1" applyProtection="1">
      <alignment horizontal="left" indent="1" shrinkToFit="1"/>
      <protection locked="0"/>
    </xf>
    <xf numFmtId="37" fontId="1" fillId="4" borderId="115" xfId="3" applyNumberFormat="1" applyFont="1" applyFill="1" applyBorder="1" applyAlignment="1" applyProtection="1">
      <alignment horizontal="left" indent="1" shrinkToFit="1"/>
      <protection locked="0"/>
    </xf>
    <xf numFmtId="37" fontId="1" fillId="4" borderId="114" xfId="3" applyNumberFormat="1" applyFont="1" applyFill="1" applyBorder="1" applyAlignment="1" applyProtection="1">
      <alignment horizontal="left" indent="1" shrinkToFit="1"/>
      <protection locked="0"/>
    </xf>
    <xf numFmtId="37" fontId="1" fillId="4" borderId="181" xfId="3" applyNumberFormat="1" applyFont="1" applyFill="1" applyBorder="1" applyAlignment="1" applyProtection="1">
      <alignment horizontal="left" indent="1" shrinkToFit="1"/>
      <protection locked="0"/>
    </xf>
    <xf numFmtId="37" fontId="1" fillId="4" borderId="182" xfId="3" applyNumberFormat="1" applyFont="1" applyFill="1" applyBorder="1" applyAlignment="1" applyProtection="1">
      <alignment horizontal="left" indent="1" shrinkToFit="1"/>
      <protection locked="0"/>
    </xf>
    <xf numFmtId="37" fontId="1" fillId="0" borderId="189" xfId="3" applyNumberFormat="1" applyFont="1" applyFill="1" applyBorder="1" applyAlignment="1" applyProtection="1">
      <alignment horizontal="left" indent="1" shrinkToFit="1"/>
      <protection locked="0"/>
    </xf>
    <xf numFmtId="37" fontId="1" fillId="0" borderId="52" xfId="3" applyNumberFormat="1" applyFont="1" applyFill="1" applyBorder="1" applyAlignment="1" applyProtection="1">
      <alignment horizontal="left" indent="1" shrinkToFit="1"/>
      <protection locked="0"/>
    </xf>
    <xf numFmtId="0" fontId="8" fillId="0" borderId="0" xfId="2" applyFont="1" applyAlignment="1" applyProtection="1">
      <alignment horizontal="left" wrapText="1" indent="1"/>
    </xf>
    <xf numFmtId="0" fontId="8" fillId="6" borderId="200" xfId="0" applyFont="1" applyFill="1" applyBorder="1" applyAlignment="1" applyProtection="1">
      <alignment horizontal="left" indent="1"/>
    </xf>
    <xf numFmtId="0" fontId="8" fillId="6" borderId="198" xfId="0" applyFont="1" applyFill="1" applyBorder="1" applyAlignment="1" applyProtection="1">
      <alignment horizontal="left" indent="1"/>
    </xf>
    <xf numFmtId="0" fontId="8" fillId="6" borderId="195" xfId="0" applyFont="1" applyFill="1" applyBorder="1" applyAlignment="1" applyProtection="1">
      <alignment horizontal="left" indent="1"/>
    </xf>
    <xf numFmtId="37" fontId="1" fillId="4" borderId="218" xfId="3" applyNumberFormat="1" applyFont="1" applyFill="1" applyBorder="1" applyAlignment="1" applyProtection="1">
      <alignment horizontal="left" indent="1" shrinkToFit="1"/>
      <protection locked="0"/>
    </xf>
    <xf numFmtId="37" fontId="1" fillId="4" borderId="220" xfId="3" applyNumberFormat="1" applyFont="1" applyFill="1" applyBorder="1" applyAlignment="1" applyProtection="1">
      <alignment horizontal="left" indent="1" shrinkToFit="1"/>
      <protection locked="0"/>
    </xf>
    <xf numFmtId="37" fontId="1" fillId="4" borderId="222" xfId="3" applyNumberFormat="1" applyFont="1" applyFill="1" applyBorder="1" applyAlignment="1" applyProtection="1">
      <alignment horizontal="left" indent="1" shrinkToFit="1"/>
      <protection locked="0"/>
    </xf>
    <xf numFmtId="37" fontId="1" fillId="4" borderId="223" xfId="3" applyNumberFormat="1" applyFont="1" applyFill="1" applyBorder="1" applyAlignment="1" applyProtection="1">
      <alignment horizontal="left" indent="1" shrinkToFit="1"/>
      <protection locked="0"/>
    </xf>
    <xf numFmtId="37" fontId="1" fillId="4" borderId="224" xfId="3" applyNumberFormat="1" applyFont="1" applyFill="1" applyBorder="1" applyAlignment="1" applyProtection="1">
      <alignment horizontal="left" indent="1" shrinkToFit="1"/>
      <protection locked="0"/>
    </xf>
    <xf numFmtId="0" fontId="1" fillId="0" borderId="0" xfId="2" applyFont="1" applyAlignment="1" applyProtection="1">
      <alignment horizontal="left" wrapText="1" indent="1"/>
    </xf>
    <xf numFmtId="37" fontId="1" fillId="4" borderId="148" xfId="3" applyNumberFormat="1" applyFont="1" applyFill="1" applyBorder="1" applyAlignment="1" applyProtection="1">
      <alignment horizontal="left" indent="1" shrinkToFit="1"/>
      <protection locked="0"/>
    </xf>
    <xf numFmtId="37" fontId="1" fillId="4" borderId="139" xfId="3" applyNumberFormat="1" applyFont="1" applyFill="1" applyBorder="1" applyAlignment="1" applyProtection="1">
      <alignment horizontal="left" indent="1" shrinkToFit="1"/>
      <protection locked="0"/>
    </xf>
    <xf numFmtId="37" fontId="1" fillId="4" borderId="149" xfId="3" applyNumberFormat="1" applyFont="1" applyFill="1" applyBorder="1" applyAlignment="1" applyProtection="1">
      <alignment horizontal="left" indent="1" shrinkToFit="1"/>
      <protection locked="0"/>
    </xf>
    <xf numFmtId="37" fontId="1" fillId="4" borderId="123" xfId="3" applyNumberFormat="1" applyFont="1" applyFill="1" applyBorder="1" applyAlignment="1" applyProtection="1">
      <alignment horizontal="left" indent="1" shrinkToFit="1"/>
      <protection locked="0"/>
    </xf>
    <xf numFmtId="37" fontId="1" fillId="4" borderId="150" xfId="3" applyNumberFormat="1" applyFont="1" applyFill="1" applyBorder="1" applyAlignment="1" applyProtection="1">
      <alignment horizontal="left" indent="1" shrinkToFit="1"/>
      <protection locked="0"/>
    </xf>
    <xf numFmtId="37" fontId="1" fillId="0" borderId="4" xfId="3" applyNumberFormat="1" applyFont="1" applyFill="1" applyBorder="1" applyAlignment="1" applyProtection="1">
      <alignment horizontal="left" indent="1"/>
    </xf>
    <xf numFmtId="37" fontId="1" fillId="0" borderId="0" xfId="3" applyNumberFormat="1" applyFont="1" applyFill="1" applyBorder="1" applyAlignment="1" applyProtection="1">
      <alignment horizontal="left" indent="1"/>
    </xf>
    <xf numFmtId="37" fontId="1" fillId="0" borderId="12" xfId="3" applyNumberFormat="1" applyFont="1" applyFill="1" applyBorder="1" applyAlignment="1" applyProtection="1">
      <alignment horizontal="left" indent="1"/>
    </xf>
    <xf numFmtId="37" fontId="1" fillId="0" borderId="15" xfId="3" applyNumberFormat="1" applyFont="1" applyFill="1" applyBorder="1" applyAlignment="1" applyProtection="1">
      <alignment horizontal="left" indent="1"/>
    </xf>
    <xf numFmtId="37" fontId="1" fillId="0" borderId="115" xfId="3" applyNumberFormat="1" applyFont="1" applyFill="1" applyBorder="1" applyAlignment="1" applyProtection="1">
      <alignment horizontal="left" indent="1"/>
    </xf>
    <xf numFmtId="37" fontId="1" fillId="0" borderId="114" xfId="3" applyNumberFormat="1" applyFont="1" applyFill="1" applyBorder="1" applyAlignment="1" applyProtection="1">
      <alignment horizontal="left" indent="1"/>
    </xf>
    <xf numFmtId="37" fontId="1" fillId="0" borderId="87" xfId="3" applyNumberFormat="1" applyFont="1" applyFill="1" applyBorder="1" applyAlignment="1" applyProtection="1">
      <alignment horizontal="left" indent="1"/>
    </xf>
    <xf numFmtId="37" fontId="1" fillId="0" borderId="190" xfId="3" applyNumberFormat="1" applyFont="1" applyFill="1" applyBorder="1" applyAlignment="1" applyProtection="1">
      <alignment horizontal="left" indent="1"/>
    </xf>
    <xf numFmtId="37" fontId="1" fillId="0" borderId="191" xfId="3" applyNumberFormat="1" applyFont="1" applyFill="1" applyBorder="1" applyAlignment="1" applyProtection="1">
      <alignment horizontal="left" indent="1"/>
    </xf>
    <xf numFmtId="37" fontId="1" fillId="2" borderId="209" xfId="3" applyNumberFormat="1" applyFont="1" applyBorder="1" applyAlignment="1">
      <alignment horizontal="center" wrapText="1"/>
    </xf>
    <xf numFmtId="37" fontId="1" fillId="2" borderId="5" xfId="3" applyNumberFormat="1" applyFont="1" applyBorder="1" applyAlignment="1">
      <alignment horizontal="center" wrapText="1"/>
    </xf>
    <xf numFmtId="37" fontId="1" fillId="2" borderId="57" xfId="3" applyNumberFormat="1" applyFont="1" applyBorder="1" applyAlignment="1">
      <alignment horizontal="center" wrapText="1"/>
    </xf>
    <xf numFmtId="37" fontId="1" fillId="2" borderId="207" xfId="3" applyNumberFormat="1" applyFont="1" applyBorder="1" applyAlignment="1">
      <alignment horizontal="center" wrapText="1"/>
    </xf>
    <xf numFmtId="37" fontId="1" fillId="2" borderId="0" xfId="3" applyNumberFormat="1" applyFont="1" applyBorder="1" applyAlignment="1">
      <alignment horizontal="center" wrapText="1"/>
    </xf>
    <xf numFmtId="37" fontId="1" fillId="2" borderId="61" xfId="3" applyNumberFormat="1" applyFont="1" applyBorder="1" applyAlignment="1">
      <alignment horizontal="center" wrapText="1"/>
    </xf>
    <xf numFmtId="37" fontId="1" fillId="6" borderId="212" xfId="3" applyNumberFormat="1" applyFont="1" applyFill="1" applyBorder="1" applyAlignment="1" applyProtection="1">
      <protection locked="0"/>
    </xf>
    <xf numFmtId="37" fontId="1" fillId="6" borderId="213" xfId="3" applyNumberFormat="1" applyFont="1" applyFill="1" applyBorder="1" applyAlignment="1" applyProtection="1">
      <protection locked="0"/>
    </xf>
    <xf numFmtId="37" fontId="1" fillId="0" borderId="4" xfId="3" applyNumberFormat="1" applyFont="1" applyFill="1" applyBorder="1" applyAlignment="1" applyProtection="1">
      <alignment horizontal="left" indent="1" shrinkToFit="1"/>
    </xf>
    <xf numFmtId="37" fontId="1" fillId="0" borderId="0" xfId="3" applyNumberFormat="1" applyFont="1" applyFill="1" applyBorder="1" applyAlignment="1" applyProtection="1">
      <alignment horizontal="left" indent="1" shrinkToFit="1"/>
    </xf>
    <xf numFmtId="37" fontId="1" fillId="2" borderId="183" xfId="3" applyNumberFormat="1" applyFont="1" applyBorder="1" applyAlignment="1">
      <alignment horizontal="center" wrapText="1"/>
    </xf>
    <xf numFmtId="37" fontId="1" fillId="2" borderId="5" xfId="3" applyNumberFormat="1" applyFont="1" applyBorder="1" applyAlignment="1">
      <alignment horizontal="center"/>
    </xf>
    <xf numFmtId="37" fontId="1" fillId="2" borderId="57" xfId="3" applyNumberFormat="1" applyFont="1" applyBorder="1" applyAlignment="1">
      <alignment horizontal="center"/>
    </xf>
    <xf numFmtId="37" fontId="1" fillId="0" borderId="160" xfId="3" applyNumberFormat="1" applyFont="1" applyFill="1" applyBorder="1" applyAlignment="1" applyProtection="1">
      <alignment horizontal="left" indent="1" shrinkToFit="1"/>
    </xf>
    <xf numFmtId="37" fontId="1" fillId="0" borderId="10" xfId="3" applyNumberFormat="1" applyFont="1" applyFill="1" applyBorder="1" applyAlignment="1" applyProtection="1">
      <alignment horizontal="left" indent="1" shrinkToFit="1"/>
    </xf>
    <xf numFmtId="37" fontId="1" fillId="4" borderId="155" xfId="3" applyNumberFormat="1" applyFont="1" applyFill="1" applyBorder="1" applyAlignment="1" applyProtection="1">
      <alignment horizontal="left" indent="1" shrinkToFit="1"/>
      <protection locked="0"/>
    </xf>
    <xf numFmtId="37" fontId="1" fillId="0" borderId="15" xfId="3" applyNumberFormat="1" applyFont="1" applyFill="1" applyBorder="1" applyAlignment="1" applyProtection="1">
      <alignment horizontal="left" indent="1" shrinkToFit="1"/>
    </xf>
    <xf numFmtId="37" fontId="1" fillId="0" borderId="114" xfId="3" applyNumberFormat="1" applyFont="1" applyFill="1" applyBorder="1" applyAlignment="1" applyProtection="1">
      <alignment horizontal="left" indent="1" shrinkToFit="1"/>
    </xf>
    <xf numFmtId="37" fontId="15" fillId="0" borderId="58" xfId="3" applyNumberFormat="1" applyFont="1" applyFill="1" applyBorder="1" applyAlignment="1">
      <alignment horizontal="center"/>
    </xf>
    <xf numFmtId="37" fontId="15" fillId="0" borderId="59" xfId="3" applyNumberFormat="1" applyFont="1" applyFill="1" applyBorder="1" applyAlignment="1">
      <alignment horizontal="center"/>
    </xf>
    <xf numFmtId="37" fontId="15" fillId="0" borderId="60" xfId="3" applyNumberFormat="1" applyFont="1" applyFill="1" applyBorder="1" applyAlignment="1">
      <alignment horizontal="center"/>
    </xf>
    <xf numFmtId="37" fontId="1" fillId="0" borderId="12" xfId="3" applyNumberFormat="1" applyFont="1" applyFill="1" applyBorder="1" applyAlignment="1" applyProtection="1">
      <alignment horizontal="left" indent="1" shrinkToFit="1"/>
    </xf>
    <xf numFmtId="37" fontId="1" fillId="0" borderId="12" xfId="3" applyNumberFormat="1" applyFont="1" applyFill="1" applyBorder="1" applyAlignment="1" applyProtection="1">
      <alignment horizontal="left" indent="1" shrinkToFit="1"/>
      <protection locked="0"/>
    </xf>
    <xf numFmtId="37" fontId="1" fillId="0" borderId="81" xfId="3" applyNumberFormat="1" applyFont="1" applyFill="1" applyBorder="1" applyAlignment="1">
      <alignment horizontal="left" indent="1" shrinkToFit="1"/>
    </xf>
    <xf numFmtId="37" fontId="1" fillId="0" borderId="54" xfId="3" applyNumberFormat="1" applyFont="1" applyFill="1" applyBorder="1" applyAlignment="1">
      <alignment horizontal="left" indent="1" shrinkToFit="1"/>
    </xf>
    <xf numFmtId="37" fontId="1" fillId="0" borderId="184" xfId="3" applyNumberFormat="1" applyFont="1" applyFill="1" applyBorder="1" applyAlignment="1" applyProtection="1">
      <alignment horizontal="left" indent="1" shrinkToFit="1"/>
    </xf>
    <xf numFmtId="37" fontId="1" fillId="0" borderId="186" xfId="3" applyNumberFormat="1" applyFont="1" applyFill="1" applyBorder="1" applyAlignment="1" applyProtection="1">
      <alignment horizontal="left" indent="1" shrinkToFit="1"/>
    </xf>
    <xf numFmtId="37" fontId="1" fillId="0" borderId="87" xfId="3" applyNumberFormat="1" applyFont="1" applyFill="1" applyBorder="1" applyAlignment="1" applyProtection="1">
      <alignment horizontal="left" indent="1" shrinkToFit="1"/>
    </xf>
    <xf numFmtId="37" fontId="1" fillId="0" borderId="190" xfId="3" applyNumberFormat="1" applyFont="1" applyFill="1" applyBorder="1" applyAlignment="1" applyProtection="1">
      <alignment horizontal="left" indent="1" shrinkToFit="1"/>
    </xf>
    <xf numFmtId="37" fontId="1" fillId="0" borderId="115" xfId="3" applyNumberFormat="1" applyFont="1" applyFill="1" applyBorder="1" applyAlignment="1" applyProtection="1">
      <alignment horizontal="left" indent="1" shrinkToFit="1"/>
    </xf>
    <xf numFmtId="37" fontId="1" fillId="0" borderId="62" xfId="3" applyNumberFormat="1" applyFont="1" applyFill="1" applyBorder="1" applyAlignment="1" applyProtection="1">
      <alignment horizontal="left" indent="1" shrinkToFit="1"/>
      <protection locked="0"/>
    </xf>
    <xf numFmtId="37" fontId="1" fillId="0" borderId="63" xfId="3" applyNumberFormat="1" applyFont="1" applyFill="1" applyBorder="1" applyAlignment="1" applyProtection="1">
      <alignment horizontal="left" indent="1" shrinkToFit="1"/>
      <protection locked="0"/>
    </xf>
    <xf numFmtId="37" fontId="1" fillId="0" borderId="64" xfId="3" applyNumberFormat="1" applyFont="1" applyFill="1" applyBorder="1" applyAlignment="1" applyProtection="1">
      <alignment horizontal="left" indent="1" shrinkToFit="1"/>
      <protection locked="0"/>
    </xf>
    <xf numFmtId="37" fontId="1" fillId="0" borderId="38" xfId="3" applyNumberFormat="1" applyFont="1" applyFill="1" applyBorder="1" applyAlignment="1" applyProtection="1">
      <alignment horizontal="left" indent="1" shrinkToFit="1"/>
      <protection locked="0"/>
    </xf>
    <xf numFmtId="37" fontId="1" fillId="0" borderId="39" xfId="3" applyNumberFormat="1" applyFont="1" applyFill="1" applyBorder="1" applyAlignment="1" applyProtection="1">
      <alignment horizontal="left" indent="1" shrinkToFit="1"/>
      <protection locked="0"/>
    </xf>
    <xf numFmtId="37" fontId="1" fillId="0" borderId="40" xfId="3" applyNumberFormat="1" applyFont="1" applyFill="1" applyBorder="1" applyAlignment="1" applyProtection="1">
      <alignment horizontal="left" indent="1" shrinkToFit="1"/>
      <protection locked="0"/>
    </xf>
    <xf numFmtId="37" fontId="1" fillId="4" borderId="166" xfId="3" applyNumberFormat="1" applyFont="1" applyFill="1" applyBorder="1" applyAlignment="1" applyProtection="1">
      <alignment horizontal="left" indent="1" shrinkToFit="1"/>
      <protection locked="0"/>
    </xf>
    <xf numFmtId="37" fontId="1" fillId="4" borderId="167" xfId="3" applyNumberFormat="1" applyFont="1" applyFill="1" applyBorder="1" applyAlignment="1" applyProtection="1">
      <alignment horizontal="left" indent="1" shrinkToFit="1"/>
      <protection locked="0"/>
    </xf>
    <xf numFmtId="37" fontId="1" fillId="4" borderId="168" xfId="3" applyNumberFormat="1" applyFont="1" applyFill="1" applyBorder="1" applyAlignment="1" applyProtection="1">
      <alignment horizontal="left" indent="1" shrinkToFit="1"/>
      <protection locked="0"/>
    </xf>
    <xf numFmtId="0" fontId="6" fillId="0" borderId="36" xfId="3" applyNumberFormat="1" applyFont="1" applyFill="1" applyBorder="1" applyAlignment="1" applyProtection="1">
      <alignment horizontal="left"/>
    </xf>
    <xf numFmtId="0" fontId="6" fillId="0" borderId="39" xfId="3" applyNumberFormat="1" applyFont="1" applyFill="1" applyBorder="1" applyAlignment="1" applyProtection="1">
      <alignment horizontal="left"/>
    </xf>
    <xf numFmtId="0" fontId="6" fillId="0" borderId="40" xfId="3" applyNumberFormat="1" applyFont="1" applyFill="1" applyBorder="1" applyAlignment="1" applyProtection="1">
      <alignment horizontal="left"/>
    </xf>
    <xf numFmtId="37" fontId="1" fillId="0" borderId="177" xfId="3" applyNumberFormat="1" applyFont="1" applyFill="1" applyBorder="1" applyAlignment="1" applyProtection="1">
      <alignment horizontal="left" indent="1" shrinkToFit="1"/>
      <protection locked="0"/>
    </xf>
    <xf numFmtId="37" fontId="1" fillId="0" borderId="132" xfId="3" applyNumberFormat="1" applyFont="1" applyFill="1" applyBorder="1" applyAlignment="1" applyProtection="1">
      <alignment horizontal="left" indent="1" shrinkToFit="1"/>
      <protection locked="0"/>
    </xf>
    <xf numFmtId="37" fontId="18" fillId="2" borderId="0" xfId="3" applyNumberFormat="1" applyFont="1" applyAlignment="1">
      <alignment horizontal="center"/>
    </xf>
    <xf numFmtId="37" fontId="1" fillId="4" borderId="161" xfId="3" applyNumberFormat="1" applyFont="1" applyFill="1" applyBorder="1" applyAlignment="1" applyProtection="1">
      <alignment horizontal="left" indent="1" shrinkToFit="1"/>
      <protection locked="0"/>
    </xf>
    <xf numFmtId="37" fontId="1" fillId="4" borderId="28" xfId="3" applyNumberFormat="1" applyFont="1" applyFill="1" applyBorder="1" applyAlignment="1" applyProtection="1">
      <alignment horizontal="left" indent="1" shrinkToFit="1"/>
      <protection locked="0"/>
    </xf>
    <xf numFmtId="37" fontId="1" fillId="2" borderId="2" xfId="3" applyNumberFormat="1" applyFont="1" applyBorder="1" applyAlignment="1">
      <alignment horizontal="left" indent="1" shrinkToFit="1"/>
    </xf>
    <xf numFmtId="37" fontId="1" fillId="2" borderId="3" xfId="3" applyNumberFormat="1" applyFont="1" applyBorder="1" applyAlignment="1">
      <alignment horizontal="left" indent="1" shrinkToFit="1"/>
    </xf>
    <xf numFmtId="0" fontId="1" fillId="0" borderId="65" xfId="0" applyFont="1" applyBorder="1" applyAlignment="1" applyProtection="1">
      <alignment horizontal="left" indent="1" shrinkToFit="1"/>
      <protection locked="0"/>
    </xf>
    <xf numFmtId="37" fontId="1" fillId="4" borderId="157" xfId="3" applyNumberFormat="1" applyFont="1" applyFill="1" applyBorder="1" applyAlignment="1" applyProtection="1">
      <alignment horizontal="left" indent="1" shrinkToFit="1"/>
      <protection locked="0"/>
    </xf>
    <xf numFmtId="37" fontId="8" fillId="2" borderId="180" xfId="3" applyNumberFormat="1" applyFont="1" applyBorder="1" applyAlignment="1">
      <alignment horizontal="center" wrapText="1"/>
    </xf>
    <xf numFmtId="37" fontId="8" fillId="2" borderId="0" xfId="3" applyNumberFormat="1" applyFont="1" applyBorder="1" applyAlignment="1">
      <alignment horizontal="center" wrapText="1"/>
    </xf>
    <xf numFmtId="37" fontId="8" fillId="2" borderId="61" xfId="3" applyNumberFormat="1" applyFont="1" applyBorder="1" applyAlignment="1">
      <alignment horizontal="center" wrapText="1"/>
    </xf>
    <xf numFmtId="0" fontId="0" fillId="0" borderId="0" xfId="0" applyBorder="1" applyAlignment="1">
      <alignment horizontal="center" wrapText="1"/>
    </xf>
    <xf numFmtId="0" fontId="0" fillId="0" borderId="61" xfId="0" applyBorder="1" applyAlignment="1">
      <alignment horizontal="center" wrapText="1"/>
    </xf>
    <xf numFmtId="37" fontId="1" fillId="0" borderId="161" xfId="3" applyNumberFormat="1" applyFont="1" applyFill="1" applyBorder="1" applyAlignment="1" applyProtection="1">
      <alignment horizontal="left" indent="1" shrinkToFit="1"/>
    </xf>
    <xf numFmtId="37" fontId="1" fillId="0" borderId="28" xfId="3" applyNumberFormat="1" applyFont="1" applyFill="1" applyBorder="1" applyAlignment="1" applyProtection="1">
      <alignment horizontal="left" indent="1" shrinkToFit="1"/>
    </xf>
    <xf numFmtId="0" fontId="8" fillId="5" borderId="200" xfId="0" applyFont="1" applyFill="1" applyBorder="1" applyAlignment="1" applyProtection="1">
      <alignment horizontal="left" indent="1"/>
    </xf>
    <xf numFmtId="0" fontId="8" fillId="5" borderId="198" xfId="0" applyFont="1" applyFill="1" applyBorder="1" applyAlignment="1" applyProtection="1">
      <alignment horizontal="left" indent="1"/>
    </xf>
    <xf numFmtId="0" fontId="8" fillId="5" borderId="195" xfId="0" applyFont="1" applyFill="1" applyBorder="1" applyAlignment="1" applyProtection="1">
      <alignment horizontal="left" indent="1"/>
    </xf>
    <xf numFmtId="37" fontId="23" fillId="2" borderId="3" xfId="3" applyNumberFormat="1" applyFont="1" applyBorder="1" applyAlignment="1">
      <alignment horizontal="left" shrinkToFit="1"/>
    </xf>
    <xf numFmtId="5" fontId="23" fillId="2" borderId="0" xfId="3" applyNumberFormat="1" applyFont="1" applyBorder="1" applyAlignment="1">
      <alignment horizontal="center" shrinkToFit="1"/>
    </xf>
    <xf numFmtId="5" fontId="23" fillId="2" borderId="5" xfId="3" applyNumberFormat="1" applyFont="1" applyBorder="1" applyAlignment="1">
      <alignment horizontal="center" shrinkToFit="1"/>
    </xf>
    <xf numFmtId="0" fontId="23" fillId="2" borderId="3" xfId="3" applyNumberFormat="1" applyFont="1" applyBorder="1" applyAlignment="1">
      <alignment horizontal="left" shrinkToFit="1"/>
    </xf>
    <xf numFmtId="5" fontId="26" fillId="2" borderId="0" xfId="3" applyNumberFormat="1" applyFont="1" applyBorder="1" applyAlignment="1" applyProtection="1">
      <alignment horizontal="center" shrinkToFit="1"/>
    </xf>
    <xf numFmtId="5" fontId="26" fillId="2" borderId="5" xfId="3" applyNumberFormat="1" applyFont="1" applyBorder="1" applyAlignment="1" applyProtection="1">
      <alignment horizontal="center" shrinkToFit="1"/>
    </xf>
    <xf numFmtId="5" fontId="23" fillId="2" borderId="0" xfId="3" applyNumberFormat="1" applyFont="1" applyBorder="1" applyAlignment="1" applyProtection="1">
      <alignment horizontal="center" shrinkToFit="1"/>
    </xf>
    <xf numFmtId="5" fontId="23" fillId="2" borderId="5" xfId="3" applyNumberFormat="1" applyFont="1" applyBorder="1" applyAlignment="1" applyProtection="1">
      <alignment horizontal="center" shrinkToFit="1"/>
    </xf>
    <xf numFmtId="5" fontId="1" fillId="2" borderId="200" xfId="3" applyNumberFormat="1" applyFont="1" applyBorder="1" applyAlignment="1">
      <alignment horizontal="center" shrinkToFit="1"/>
    </xf>
    <xf numFmtId="5" fontId="1" fillId="2" borderId="203" xfId="3" applyNumberFormat="1" applyFont="1" applyBorder="1" applyAlignment="1">
      <alignment horizontal="center" shrinkToFit="1"/>
    </xf>
    <xf numFmtId="5" fontId="23" fillId="0" borderId="61" xfId="0" applyNumberFormat="1" applyFont="1" applyBorder="1" applyAlignment="1">
      <alignment horizontal="center" shrinkToFit="1"/>
    </xf>
    <xf numFmtId="5" fontId="23" fillId="0" borderId="57" xfId="0" applyNumberFormat="1" applyFont="1" applyBorder="1" applyAlignment="1">
      <alignment horizontal="center" shrinkToFit="1"/>
    </xf>
    <xf numFmtId="5" fontId="26" fillId="0" borderId="0" xfId="3" applyNumberFormat="1" applyFont="1" applyFill="1" applyBorder="1" applyAlignment="1" applyProtection="1">
      <alignment horizontal="center" shrinkToFit="1"/>
    </xf>
    <xf numFmtId="5" fontId="26" fillId="0" borderId="5" xfId="3" applyNumberFormat="1" applyFont="1" applyFill="1" applyBorder="1" applyAlignment="1" applyProtection="1">
      <alignment horizontal="center" shrinkToFit="1"/>
    </xf>
    <xf numFmtId="5" fontId="23" fillId="0" borderId="0" xfId="3" applyNumberFormat="1" applyFont="1" applyFill="1" applyBorder="1" applyAlignment="1" applyProtection="1">
      <alignment horizontal="center" shrinkToFit="1"/>
    </xf>
    <xf numFmtId="5" fontId="23" fillId="0" borderId="5" xfId="3" applyNumberFormat="1" applyFont="1" applyFill="1" applyBorder="1" applyAlignment="1" applyProtection="1">
      <alignment horizontal="center" shrinkToFit="1"/>
    </xf>
    <xf numFmtId="167" fontId="1" fillId="6" borderId="232" xfId="1" applyNumberFormat="1" applyFont="1" applyFill="1" applyBorder="1" applyAlignment="1" applyProtection="1">
      <alignment horizontal="center"/>
      <protection locked="0"/>
    </xf>
    <xf numFmtId="37" fontId="1" fillId="2" borderId="19" xfId="3" applyNumberFormat="1" applyFont="1" applyBorder="1" applyAlignment="1">
      <alignment horizontal="left" vertical="top" wrapText="1"/>
    </xf>
    <xf numFmtId="37" fontId="1" fillId="2" borderId="0" xfId="3" applyNumberFormat="1" applyFont="1" applyBorder="1" applyAlignment="1">
      <alignment horizontal="left" vertical="top" wrapText="1"/>
    </xf>
    <xf numFmtId="0" fontId="6" fillId="2" borderId="3" xfId="3" applyNumberFormat="1" applyFont="1" applyBorder="1" applyAlignment="1">
      <alignment horizontal="left" shrinkToFit="1"/>
    </xf>
    <xf numFmtId="0" fontId="37" fillId="0" borderId="0" xfId="0" applyFont="1" applyAlignment="1">
      <alignment horizontal="left" wrapText="1"/>
    </xf>
    <xf numFmtId="0" fontId="8" fillId="5" borderId="31" xfId="0" applyFont="1" applyFill="1" applyBorder="1" applyAlignment="1" applyProtection="1">
      <alignment horizontal="left" indent="1"/>
    </xf>
    <xf numFmtId="0" fontId="8" fillId="5" borderId="56" xfId="0" applyFont="1" applyFill="1" applyBorder="1" applyAlignment="1" applyProtection="1">
      <alignment horizontal="left" indent="1"/>
    </xf>
    <xf numFmtId="14" fontId="1" fillId="0" borderId="0" xfId="0" applyNumberFormat="1" applyFont="1" applyAlignment="1" applyProtection="1">
      <alignment horizontal="left"/>
    </xf>
    <xf numFmtId="37" fontId="15" fillId="2" borderId="4" xfId="3" applyNumberFormat="1" applyFont="1" applyBorder="1" applyAlignment="1">
      <alignment horizontal="left" indent="1"/>
    </xf>
    <xf numFmtId="37" fontId="15" fillId="2" borderId="188" xfId="3" applyNumberFormat="1" applyFont="1" applyBorder="1" applyAlignment="1">
      <alignment horizontal="left" indent="1"/>
    </xf>
    <xf numFmtId="37" fontId="6" fillId="7" borderId="18" xfId="3" applyNumberFormat="1" applyFont="1" applyFill="1" applyBorder="1" applyAlignment="1">
      <alignment horizontal="center"/>
    </xf>
    <xf numFmtId="37" fontId="6" fillId="7" borderId="20" xfId="3" applyNumberFormat="1" applyFont="1" applyFill="1" applyBorder="1" applyAlignment="1">
      <alignment horizontal="center"/>
    </xf>
    <xf numFmtId="37" fontId="44" fillId="0" borderId="4" xfId="3" applyNumberFormat="1" applyFont="1" applyFill="1" applyBorder="1" applyAlignment="1">
      <alignment horizontal="left" wrapText="1"/>
    </xf>
    <xf numFmtId="37" fontId="44" fillId="0" borderId="5" xfId="3" applyNumberFormat="1" applyFont="1" applyFill="1" applyBorder="1" applyAlignment="1">
      <alignment horizontal="left" wrapText="1"/>
    </xf>
    <xf numFmtId="37" fontId="44" fillId="0" borderId="2" xfId="3" applyNumberFormat="1" applyFont="1" applyFill="1" applyBorder="1" applyAlignment="1">
      <alignment horizontal="left" wrapText="1"/>
    </xf>
    <xf numFmtId="37" fontId="44" fillId="0" borderId="49" xfId="3" applyNumberFormat="1" applyFont="1" applyFill="1" applyBorder="1" applyAlignment="1">
      <alignment horizontal="left" wrapText="1"/>
    </xf>
    <xf numFmtId="0" fontId="6" fillId="7" borderId="11" xfId="0" applyFont="1" applyFill="1" applyBorder="1" applyAlignment="1">
      <alignment horizontal="center" wrapText="1"/>
    </xf>
    <xf numFmtId="0" fontId="6" fillId="7" borderId="43" xfId="0" applyFont="1" applyFill="1" applyBorder="1" applyAlignment="1">
      <alignment horizontal="center" wrapText="1"/>
    </xf>
    <xf numFmtId="37" fontId="6" fillId="7" borderId="15" xfId="3" applyNumberFormat="1" applyFont="1" applyFill="1" applyBorder="1" applyAlignment="1">
      <alignment horizontal="center"/>
    </xf>
    <xf numFmtId="37" fontId="6" fillId="7" borderId="51" xfId="3" applyNumberFormat="1" applyFont="1" applyFill="1" applyBorder="1" applyAlignment="1">
      <alignment horizontal="center"/>
    </xf>
    <xf numFmtId="0" fontId="6" fillId="7" borderId="160" xfId="0" applyFont="1" applyFill="1" applyBorder="1" applyAlignment="1">
      <alignment horizontal="center"/>
    </xf>
    <xf numFmtId="0" fontId="6" fillId="7" borderId="161" xfId="0" applyFont="1" applyFill="1" applyBorder="1" applyAlignment="1">
      <alignment horizontal="center"/>
    </xf>
  </cellXfs>
  <cellStyles count="6">
    <cellStyle name="Comma" xfId="5" builtinId="3"/>
    <cellStyle name="Currency" xfId="1" builtinId="4"/>
    <cellStyle name="Hyperlink" xfId="2" builtinId="8"/>
    <cellStyle name="Normal" xfId="0" builtinId="0"/>
    <cellStyle name="Normal_C3-Combined Comprehensive Financial Statements" xfId="3"/>
    <cellStyle name="Percent" xfId="4" builtinId="5"/>
  </cellStyles>
  <dxfs count="4">
    <dxf>
      <font>
        <color theme="0"/>
      </font>
    </dxf>
    <dxf>
      <font>
        <color theme="0"/>
      </font>
    </dxf>
    <dxf>
      <font>
        <color theme="0"/>
      </font>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CCCC99"/>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990000"/>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FEB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2423160</xdr:colOff>
      <xdr:row>39</xdr:row>
      <xdr:rowOff>15251</xdr:rowOff>
    </xdr:from>
    <xdr:to>
      <xdr:col>3</xdr:col>
      <xdr:colOff>975360</xdr:colOff>
      <xdr:row>42</xdr:row>
      <xdr:rowOff>13496</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62300" y="7612391"/>
          <a:ext cx="2743200" cy="501165"/>
        </a:xfrm>
        <a:prstGeom prst="rect">
          <a:avLst/>
        </a:prstGeom>
        <a:noFill/>
        <a:ln>
          <a:noFill/>
        </a:ln>
      </xdr:spPr>
    </xdr:pic>
    <xdr:clientData/>
  </xdr:twoCellAnchor>
  <xdr:twoCellAnchor editAs="oneCell">
    <xdr:from>
      <xdr:col>1</xdr:col>
      <xdr:colOff>2423160</xdr:colOff>
      <xdr:row>39</xdr:row>
      <xdr:rowOff>15250</xdr:rowOff>
    </xdr:from>
    <xdr:to>
      <xdr:col>4</xdr:col>
      <xdr:colOff>80010</xdr:colOff>
      <xdr:row>42</xdr:row>
      <xdr:rowOff>34539</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18460" y="7873375"/>
          <a:ext cx="2743200" cy="50506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hyperlink" Target="mailto:agdm@iastate.edu?subject=AgDM%20Spreadsheet" TargetMode="External"/><Relationship Id="rId2" Type="http://schemas.openxmlformats.org/officeDocument/2006/relationships/hyperlink" Target="http://www.extension.iastate.edu/agdm/wdfinancial.html" TargetMode="External"/><Relationship Id="rId1" Type="http://schemas.openxmlformats.org/officeDocument/2006/relationships/hyperlink" Target="http://www.extension.iastate.edu/agdm/crops/pdf/a3-24.pdf" TargetMode="External"/><Relationship Id="rId5" Type="http://schemas.openxmlformats.org/officeDocument/2006/relationships/drawing" Target="../drawings/drawing1.x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sheetPr>
  <dimension ref="A1:M200"/>
  <sheetViews>
    <sheetView showGridLines="0" tabSelected="1" zoomScaleNormal="100" workbookViewId="0"/>
  </sheetViews>
  <sheetFormatPr defaultColWidth="11.140625" defaultRowHeight="15"/>
  <cols>
    <col min="1" max="1" width="13.85546875" style="9" customWidth="1"/>
    <col min="2" max="3" width="11.42578125" style="9" customWidth="1"/>
    <col min="4" max="8" width="15.7109375" style="9" customWidth="1"/>
    <col min="9" max="9" width="26.28515625" style="9" customWidth="1"/>
    <col min="10" max="16384" width="11.140625" style="9"/>
  </cols>
  <sheetData>
    <row r="1" spans="1:9" s="501" customFormat="1" ht="33.75" customHeight="1" thickBot="1">
      <c r="A1" s="506" t="s">
        <v>183</v>
      </c>
      <c r="B1" s="506"/>
      <c r="C1" s="506"/>
      <c r="D1" s="506"/>
      <c r="E1" s="506"/>
      <c r="F1" s="506"/>
      <c r="G1" s="506"/>
      <c r="H1" s="506"/>
    </row>
    <row r="2" spans="1:9" s="4" customFormat="1" ht="15.75" thickTop="1">
      <c r="A2" s="507" t="s">
        <v>79</v>
      </c>
      <c r="B2" s="508"/>
      <c r="C2" s="509"/>
      <c r="D2" s="509"/>
      <c r="E2" s="509"/>
      <c r="F2" s="509"/>
      <c r="G2" s="509"/>
      <c r="H2" s="509"/>
    </row>
    <row r="3" spans="1:9" s="4" customFormat="1" ht="12.75" customHeight="1">
      <c r="A3" s="792" t="s">
        <v>186</v>
      </c>
      <c r="B3" s="792"/>
      <c r="C3" s="792"/>
      <c r="D3" s="792"/>
      <c r="E3" s="792"/>
      <c r="F3" s="792"/>
      <c r="G3" s="792"/>
      <c r="H3" s="792"/>
      <c r="I3" s="1"/>
    </row>
    <row r="4" spans="1:9" s="4" customFormat="1" ht="7.35" customHeight="1">
      <c r="A4" s="509"/>
      <c r="B4" s="509"/>
      <c r="C4" s="509"/>
      <c r="D4" s="509"/>
      <c r="E4" s="509"/>
      <c r="F4" s="509"/>
      <c r="G4" s="509"/>
      <c r="H4" s="509"/>
    </row>
    <row r="5" spans="1:9" s="4" customFormat="1" ht="12.75">
      <c r="A5" s="793" t="s">
        <v>187</v>
      </c>
      <c r="B5" s="794"/>
      <c r="C5" s="794"/>
      <c r="D5" s="795"/>
      <c r="E5" s="509"/>
      <c r="F5" s="509"/>
      <c r="G5" s="509"/>
      <c r="H5" s="509"/>
    </row>
    <row r="6" spans="1:9" ht="15" customHeight="1">
      <c r="C6" s="9" t="s">
        <v>0</v>
      </c>
    </row>
    <row r="7" spans="1:9" ht="15" customHeight="1">
      <c r="A7" s="783" t="s">
        <v>108</v>
      </c>
      <c r="B7" s="783"/>
      <c r="C7" s="783"/>
      <c r="D7" s="783"/>
      <c r="E7" s="783"/>
      <c r="F7" s="783"/>
      <c r="G7" s="783"/>
      <c r="H7" s="783"/>
    </row>
    <row r="8" spans="1:9" ht="15" customHeight="1"/>
    <row r="9" spans="1:9" ht="15" customHeight="1">
      <c r="A9" s="510" t="s">
        <v>1</v>
      </c>
      <c r="B9" s="778"/>
      <c r="C9" s="779"/>
      <c r="D9" s="780"/>
      <c r="E9" s="98"/>
      <c r="F9" s="98" t="s">
        <v>2</v>
      </c>
      <c r="G9" s="689"/>
      <c r="H9" s="11"/>
    </row>
    <row r="10" spans="1:9" ht="15" customHeight="1" thickBot="1">
      <c r="A10" s="12"/>
      <c r="B10" s="12"/>
      <c r="D10" s="12"/>
      <c r="E10" s="12"/>
      <c r="F10" s="12"/>
      <c r="G10" s="12"/>
      <c r="H10" s="12"/>
    </row>
    <row r="11" spans="1:9" ht="15" customHeight="1">
      <c r="A11" s="720" t="s">
        <v>175</v>
      </c>
      <c r="B11" s="721"/>
      <c r="C11" s="721"/>
      <c r="D11" s="721"/>
      <c r="E11" s="721"/>
      <c r="F11" s="721"/>
      <c r="G11" s="721"/>
      <c r="H11" s="722"/>
    </row>
    <row r="12" spans="1:9" ht="15" customHeight="1" thickBot="1">
      <c r="A12" s="511" t="s">
        <v>18</v>
      </c>
      <c r="B12" s="173"/>
      <c r="C12" s="173"/>
      <c r="D12" s="173"/>
      <c r="E12" s="174"/>
      <c r="F12" s="174"/>
      <c r="G12" s="480"/>
      <c r="H12" s="505" t="s">
        <v>135</v>
      </c>
    </row>
    <row r="13" spans="1:9" ht="15" customHeight="1" thickTop="1">
      <c r="A13" s="736"/>
      <c r="B13" s="786"/>
      <c r="C13" s="786"/>
      <c r="D13" s="786"/>
      <c r="E13" s="786"/>
      <c r="F13" s="786"/>
      <c r="G13" s="787"/>
      <c r="H13" s="430"/>
    </row>
    <row r="14" spans="1:9" ht="15" customHeight="1">
      <c r="A14" s="713"/>
      <c r="B14" s="788"/>
      <c r="C14" s="788"/>
      <c r="D14" s="788"/>
      <c r="E14" s="788"/>
      <c r="F14" s="788"/>
      <c r="G14" s="789"/>
      <c r="H14" s="431"/>
    </row>
    <row r="15" spans="1:9" ht="15" customHeight="1">
      <c r="A15" s="784"/>
      <c r="B15" s="785"/>
      <c r="C15" s="785"/>
      <c r="D15" s="785"/>
      <c r="E15" s="785"/>
      <c r="F15" s="785"/>
      <c r="G15" s="785"/>
      <c r="H15" s="455"/>
    </row>
    <row r="16" spans="1:9" ht="15" customHeight="1">
      <c r="A16" s="781" t="s">
        <v>14</v>
      </c>
      <c r="B16" s="782"/>
      <c r="C16" s="782"/>
      <c r="D16" s="782"/>
      <c r="E16" s="176"/>
      <c r="F16" s="177"/>
      <c r="G16" s="178"/>
      <c r="H16" s="158">
        <f>SUM(H13:H15)</f>
        <v>0</v>
      </c>
    </row>
    <row r="17" spans="1:11" ht="15" customHeight="1" thickBot="1">
      <c r="A17" s="790" t="s">
        <v>342</v>
      </c>
      <c r="B17" s="791"/>
      <c r="C17" s="791"/>
      <c r="D17" s="791"/>
      <c r="E17" s="791"/>
      <c r="F17" s="791"/>
      <c r="G17" s="791"/>
      <c r="H17" s="482"/>
    </row>
    <row r="18" spans="1:11" ht="15" customHeight="1" thickBot="1"/>
    <row r="19" spans="1:11" s="11" customFormat="1" ht="15" customHeight="1">
      <c r="A19" s="720" t="s">
        <v>95</v>
      </c>
      <c r="B19" s="721"/>
      <c r="C19" s="721"/>
      <c r="D19" s="721"/>
      <c r="E19" s="721"/>
      <c r="F19" s="721"/>
      <c r="G19" s="721"/>
      <c r="H19" s="722"/>
    </row>
    <row r="20" spans="1:11" ht="15" customHeight="1" thickBot="1">
      <c r="A20" s="512" t="s">
        <v>18</v>
      </c>
      <c r="B20" s="513"/>
      <c r="C20" s="513"/>
      <c r="D20" s="513"/>
      <c r="E20" s="75" t="s">
        <v>3</v>
      </c>
      <c r="F20" s="75" t="s">
        <v>4</v>
      </c>
      <c r="G20" s="75" t="s">
        <v>100</v>
      </c>
      <c r="H20" s="77" t="s">
        <v>5</v>
      </c>
    </row>
    <row r="21" spans="1:11" ht="15" customHeight="1" thickTop="1">
      <c r="A21" s="739"/>
      <c r="B21" s="740"/>
      <c r="C21" s="740"/>
      <c r="D21" s="741"/>
      <c r="E21" s="252"/>
      <c r="F21" s="87"/>
      <c r="G21" s="311"/>
      <c r="H21" s="153">
        <f t="shared" ref="H21:H30" si="0">(E21*G21)</f>
        <v>0</v>
      </c>
    </row>
    <row r="22" spans="1:11" ht="15" customHeight="1">
      <c r="A22" s="742"/>
      <c r="B22" s="796"/>
      <c r="C22" s="796"/>
      <c r="D22" s="797"/>
      <c r="E22" s="312"/>
      <c r="F22" s="313"/>
      <c r="G22" s="690"/>
      <c r="H22" s="153">
        <f t="shared" si="0"/>
        <v>0</v>
      </c>
    </row>
    <row r="23" spans="1:11" ht="15" customHeight="1">
      <c r="A23" s="798"/>
      <c r="B23" s="799"/>
      <c r="C23" s="799"/>
      <c r="D23" s="800"/>
      <c r="E23" s="691"/>
      <c r="F23" s="692"/>
      <c r="G23" s="693"/>
      <c r="H23" s="153">
        <f t="shared" si="0"/>
        <v>0</v>
      </c>
    </row>
    <row r="24" spans="1:11" ht="15" customHeight="1">
      <c r="A24" s="753"/>
      <c r="B24" s="754"/>
      <c r="C24" s="754"/>
      <c r="D24" s="755"/>
      <c r="E24" s="319"/>
      <c r="F24" s="320"/>
      <c r="G24" s="314"/>
      <c r="H24" s="153">
        <f t="shared" si="0"/>
        <v>0</v>
      </c>
      <c r="J24" s="13"/>
      <c r="K24" s="13"/>
    </row>
    <row r="25" spans="1:11" ht="15" customHeight="1">
      <c r="A25" s="753"/>
      <c r="B25" s="754"/>
      <c r="C25" s="754"/>
      <c r="D25" s="755"/>
      <c r="E25" s="319"/>
      <c r="F25" s="320"/>
      <c r="G25" s="314"/>
      <c r="H25" s="153">
        <f t="shared" si="0"/>
        <v>0</v>
      </c>
      <c r="J25" s="13"/>
      <c r="K25" s="13"/>
    </row>
    <row r="26" spans="1:11" ht="15" customHeight="1">
      <c r="A26" s="753"/>
      <c r="B26" s="754"/>
      <c r="C26" s="754"/>
      <c r="D26" s="755"/>
      <c r="E26" s="319"/>
      <c r="F26" s="320"/>
      <c r="G26" s="314"/>
      <c r="H26" s="153">
        <f t="shared" si="0"/>
        <v>0</v>
      </c>
      <c r="J26" s="13"/>
      <c r="K26" s="13"/>
    </row>
    <row r="27" spans="1:11" ht="15" customHeight="1">
      <c r="A27" s="753"/>
      <c r="B27" s="754"/>
      <c r="C27" s="754"/>
      <c r="D27" s="755"/>
      <c r="E27" s="319"/>
      <c r="F27" s="320"/>
      <c r="G27" s="314"/>
      <c r="H27" s="153">
        <f t="shared" si="0"/>
        <v>0</v>
      </c>
      <c r="J27" s="13"/>
      <c r="K27" s="13"/>
    </row>
    <row r="28" spans="1:11" ht="15" customHeight="1">
      <c r="A28" s="753"/>
      <c r="B28" s="754"/>
      <c r="C28" s="754"/>
      <c r="D28" s="755"/>
      <c r="E28" s="315"/>
      <c r="F28" s="320"/>
      <c r="G28" s="314"/>
      <c r="H28" s="153">
        <f t="shared" si="0"/>
        <v>0</v>
      </c>
      <c r="J28" s="13"/>
      <c r="K28" s="13"/>
    </row>
    <row r="29" spans="1:11" ht="15" customHeight="1">
      <c r="A29" s="753"/>
      <c r="B29" s="754"/>
      <c r="C29" s="754"/>
      <c r="D29" s="754"/>
      <c r="E29" s="183"/>
      <c r="F29" s="316"/>
      <c r="G29" s="314"/>
      <c r="H29" s="153">
        <f t="shared" si="0"/>
        <v>0</v>
      </c>
    </row>
    <row r="30" spans="1:11" ht="15" customHeight="1">
      <c r="A30" s="753"/>
      <c r="B30" s="754"/>
      <c r="C30" s="754"/>
      <c r="D30" s="754"/>
      <c r="E30" s="183"/>
      <c r="F30" s="402"/>
      <c r="G30" s="401"/>
      <c r="H30" s="224">
        <f t="shared" si="0"/>
        <v>0</v>
      </c>
    </row>
    <row r="31" spans="1:11" ht="15" customHeight="1" thickBot="1">
      <c r="A31" s="514" t="s">
        <v>14</v>
      </c>
      <c r="B31" s="515"/>
      <c r="C31" s="515"/>
      <c r="D31" s="515"/>
      <c r="E31" s="90" t="s">
        <v>6</v>
      </c>
      <c r="F31" s="90" t="s">
        <v>6</v>
      </c>
      <c r="G31" s="90" t="s">
        <v>6</v>
      </c>
      <c r="H31" s="181">
        <f>SUM(H21:H30)</f>
        <v>0</v>
      </c>
    </row>
    <row r="32" spans="1:11" ht="15" customHeight="1" thickBot="1">
      <c r="A32" s="12"/>
      <c r="B32" s="12"/>
      <c r="C32" s="12"/>
      <c r="D32" s="12"/>
      <c r="E32" s="14"/>
      <c r="F32" s="14"/>
      <c r="G32" s="12"/>
      <c r="H32" s="15"/>
    </row>
    <row r="33" spans="1:9" ht="15" customHeight="1">
      <c r="A33" s="720" t="s">
        <v>113</v>
      </c>
      <c r="B33" s="721"/>
      <c r="C33" s="721"/>
      <c r="D33" s="721"/>
      <c r="E33" s="721"/>
      <c r="F33" s="721"/>
      <c r="G33" s="721"/>
      <c r="H33" s="722"/>
    </row>
    <row r="34" spans="1:9" ht="15" customHeight="1" thickBot="1">
      <c r="A34" s="512" t="s">
        <v>18</v>
      </c>
      <c r="B34" s="513"/>
      <c r="C34" s="513"/>
      <c r="D34" s="513"/>
      <c r="E34" s="513"/>
      <c r="F34" s="75" t="s">
        <v>7</v>
      </c>
      <c r="G34" s="189" t="s">
        <v>8</v>
      </c>
      <c r="H34" s="77" t="s">
        <v>5</v>
      </c>
    </row>
    <row r="35" spans="1:9" ht="15" customHeight="1" thickTop="1">
      <c r="A35" s="723"/>
      <c r="B35" s="724"/>
      <c r="C35" s="724"/>
      <c r="D35" s="724"/>
      <c r="E35" s="725"/>
      <c r="F35" s="87"/>
      <c r="G35" s="254"/>
      <c r="H35" s="153">
        <f>F35*G35</f>
        <v>0</v>
      </c>
    </row>
    <row r="36" spans="1:9" ht="15" customHeight="1">
      <c r="A36" s="753"/>
      <c r="B36" s="754"/>
      <c r="C36" s="754"/>
      <c r="D36" s="754"/>
      <c r="E36" s="755"/>
      <c r="F36" s="318"/>
      <c r="G36" s="255"/>
      <c r="H36" s="153">
        <f>F36*G36</f>
        <v>0</v>
      </c>
    </row>
    <row r="37" spans="1:9" ht="15" customHeight="1">
      <c r="A37" s="753"/>
      <c r="B37" s="754"/>
      <c r="C37" s="754"/>
      <c r="D37" s="754"/>
      <c r="E37" s="755"/>
      <c r="F37" s="317"/>
      <c r="G37" s="255"/>
      <c r="H37" s="153">
        <f>F37*G37</f>
        <v>0</v>
      </c>
    </row>
    <row r="38" spans="1:9" ht="15" customHeight="1">
      <c r="A38" s="753"/>
      <c r="B38" s="754"/>
      <c r="C38" s="754"/>
      <c r="D38" s="754"/>
      <c r="E38" s="755"/>
      <c r="F38" s="183"/>
      <c r="G38" s="255"/>
      <c r="H38" s="184">
        <f>F38*G38</f>
        <v>0</v>
      </c>
    </row>
    <row r="39" spans="1:9" ht="15" customHeight="1" thickBot="1">
      <c r="A39" s="514" t="s">
        <v>9</v>
      </c>
      <c r="B39" s="515"/>
      <c r="C39" s="515"/>
      <c r="D39" s="515"/>
      <c r="E39" s="515"/>
      <c r="F39" s="89">
        <f>SUM(F35:F38)</f>
        <v>0</v>
      </c>
      <c r="G39" s="90" t="s">
        <v>6</v>
      </c>
      <c r="H39" s="181">
        <f>SUM(H35:H38)</f>
        <v>0</v>
      </c>
      <c r="I39" s="16"/>
    </row>
    <row r="40" spans="1:9" ht="15" customHeight="1" thickBot="1">
      <c r="A40" s="12"/>
      <c r="B40" s="12"/>
      <c r="C40" s="12"/>
      <c r="D40" s="12"/>
      <c r="E40" s="12"/>
      <c r="F40" s="12"/>
      <c r="G40" s="12"/>
      <c r="H40" s="15"/>
      <c r="I40" s="16"/>
    </row>
    <row r="41" spans="1:9" ht="15" customHeight="1">
      <c r="A41" s="720" t="s">
        <v>149</v>
      </c>
      <c r="B41" s="721"/>
      <c r="C41" s="721"/>
      <c r="D41" s="721"/>
      <c r="E41" s="721"/>
      <c r="F41" s="721"/>
      <c r="G41" s="721"/>
      <c r="H41" s="722"/>
    </row>
    <row r="42" spans="1:9" ht="15" customHeight="1" thickBot="1">
      <c r="A42" s="512" t="s">
        <v>109</v>
      </c>
      <c r="B42" s="513"/>
      <c r="C42" s="513"/>
      <c r="D42" s="513"/>
      <c r="E42" s="75" t="s">
        <v>3</v>
      </c>
      <c r="F42" s="75" t="s">
        <v>4</v>
      </c>
      <c r="G42" s="189" t="s">
        <v>11</v>
      </c>
      <c r="H42" s="77" t="s">
        <v>5</v>
      </c>
    </row>
    <row r="43" spans="1:9" ht="15" customHeight="1" thickTop="1">
      <c r="A43" s="775"/>
      <c r="B43" s="776"/>
      <c r="C43" s="776"/>
      <c r="D43" s="777"/>
      <c r="E43" s="256"/>
      <c r="F43" s="86"/>
      <c r="G43" s="322"/>
      <c r="H43" s="153">
        <f>(E43*G43)</f>
        <v>0</v>
      </c>
    </row>
    <row r="44" spans="1:9" ht="15" customHeight="1">
      <c r="A44" s="759"/>
      <c r="B44" s="760"/>
      <c r="C44" s="760"/>
      <c r="D44" s="761"/>
      <c r="E44" s="323"/>
      <c r="F44" s="323"/>
      <c r="G44" s="324"/>
      <c r="H44" s="153">
        <f>(E44*G44)</f>
        <v>0</v>
      </c>
    </row>
    <row r="45" spans="1:9" ht="15" customHeight="1">
      <c r="A45" s="759"/>
      <c r="B45" s="760"/>
      <c r="C45" s="760"/>
      <c r="D45" s="761"/>
      <c r="E45" s="319"/>
      <c r="F45" s="319"/>
      <c r="G45" s="325"/>
      <c r="H45" s="153">
        <f>(E45*G45)</f>
        <v>0</v>
      </c>
    </row>
    <row r="46" spans="1:9" ht="15" customHeight="1">
      <c r="A46" s="759"/>
      <c r="B46" s="760"/>
      <c r="C46" s="760"/>
      <c r="D46" s="761"/>
      <c r="E46" s="326"/>
      <c r="F46" s="326"/>
      <c r="G46" s="327"/>
      <c r="H46" s="184">
        <f>(E46*G46)</f>
        <v>0</v>
      </c>
    </row>
    <row r="47" spans="1:9" ht="15" customHeight="1" thickBot="1">
      <c r="A47" s="514" t="s">
        <v>9</v>
      </c>
      <c r="B47" s="515"/>
      <c r="C47" s="515"/>
      <c r="D47" s="515"/>
      <c r="E47" s="90" t="s">
        <v>6</v>
      </c>
      <c r="F47" s="90" t="s">
        <v>6</v>
      </c>
      <c r="G47" s="90" t="s">
        <v>6</v>
      </c>
      <c r="H47" s="181">
        <f>SUM(H43:H46)</f>
        <v>0</v>
      </c>
    </row>
    <row r="48" spans="1:9" ht="15" customHeight="1" thickBot="1">
      <c r="A48" s="12"/>
      <c r="B48" s="12"/>
      <c r="C48" s="12"/>
      <c r="D48" s="12"/>
      <c r="E48" s="14"/>
      <c r="F48" s="14"/>
      <c r="G48" s="12"/>
      <c r="H48" s="15"/>
    </row>
    <row r="49" spans="1:8" ht="15" customHeight="1">
      <c r="A49" s="720" t="s">
        <v>101</v>
      </c>
      <c r="B49" s="721"/>
      <c r="C49" s="721"/>
      <c r="D49" s="721"/>
      <c r="E49" s="721"/>
      <c r="F49" s="721"/>
      <c r="G49" s="721"/>
      <c r="H49" s="722"/>
    </row>
    <row r="50" spans="1:8" ht="15" customHeight="1" thickBot="1">
      <c r="A50" s="512" t="s">
        <v>18</v>
      </c>
      <c r="B50" s="513"/>
      <c r="C50" s="513"/>
      <c r="D50" s="513"/>
      <c r="E50" s="75" t="s">
        <v>3</v>
      </c>
      <c r="F50" s="75" t="s">
        <v>4</v>
      </c>
      <c r="G50" s="189" t="s">
        <v>11</v>
      </c>
      <c r="H50" s="77" t="s">
        <v>5</v>
      </c>
    </row>
    <row r="51" spans="1:8" ht="15" customHeight="1" thickTop="1">
      <c r="A51" s="723"/>
      <c r="B51" s="724"/>
      <c r="C51" s="724"/>
      <c r="D51" s="725"/>
      <c r="E51" s="257"/>
      <c r="F51" s="328"/>
      <c r="G51" s="258"/>
      <c r="H51" s="153">
        <f>E51*G51</f>
        <v>0</v>
      </c>
    </row>
    <row r="52" spans="1:8" ht="15" customHeight="1">
      <c r="A52" s="753"/>
      <c r="B52" s="754"/>
      <c r="C52" s="754"/>
      <c r="D52" s="755"/>
      <c r="E52" s="259"/>
      <c r="F52" s="259"/>
      <c r="G52" s="260"/>
      <c r="H52" s="153">
        <f>(E52*G52)</f>
        <v>0</v>
      </c>
    </row>
    <row r="53" spans="1:8" ht="15" customHeight="1">
      <c r="A53" s="753"/>
      <c r="B53" s="754"/>
      <c r="C53" s="754"/>
      <c r="D53" s="755"/>
      <c r="E53" s="326"/>
      <c r="F53" s="326"/>
      <c r="G53" s="329"/>
      <c r="H53" s="184">
        <f>(E53*G53)</f>
        <v>0</v>
      </c>
    </row>
    <row r="54" spans="1:8" ht="15" customHeight="1" thickBot="1">
      <c r="A54" s="514" t="s">
        <v>14</v>
      </c>
      <c r="B54" s="515"/>
      <c r="C54" s="515"/>
      <c r="D54" s="515"/>
      <c r="E54" s="90" t="s">
        <v>6</v>
      </c>
      <c r="F54" s="90" t="s">
        <v>6</v>
      </c>
      <c r="G54" s="90" t="s">
        <v>6</v>
      </c>
      <c r="H54" s="181">
        <f>SUM(H51:H53)</f>
        <v>0</v>
      </c>
    </row>
    <row r="55" spans="1:8" ht="15" customHeight="1" thickBot="1">
      <c r="A55" s="12"/>
      <c r="B55" s="12"/>
      <c r="C55" s="12"/>
      <c r="D55" s="12"/>
      <c r="E55" s="14"/>
      <c r="F55" s="14"/>
      <c r="G55" s="12"/>
      <c r="H55" s="15"/>
    </row>
    <row r="56" spans="1:8" ht="15" customHeight="1">
      <c r="A56" s="720" t="s">
        <v>102</v>
      </c>
      <c r="B56" s="721"/>
      <c r="C56" s="721"/>
      <c r="D56" s="721"/>
      <c r="E56" s="721"/>
      <c r="F56" s="721"/>
      <c r="G56" s="721"/>
      <c r="H56" s="722"/>
    </row>
    <row r="57" spans="1:8" ht="15" customHeight="1">
      <c r="A57" s="201"/>
      <c r="B57" s="106"/>
      <c r="C57" s="106"/>
      <c r="D57" s="106"/>
      <c r="E57" s="74" t="s">
        <v>13</v>
      </c>
      <c r="F57" s="74" t="s">
        <v>14</v>
      </c>
      <c r="G57" s="74" t="s">
        <v>103</v>
      </c>
      <c r="H57" s="115"/>
    </row>
    <row r="58" spans="1:8" ht="15" customHeight="1" thickBot="1">
      <c r="A58" s="512" t="s">
        <v>18</v>
      </c>
      <c r="B58" s="513"/>
      <c r="C58" s="513" t="s">
        <v>0</v>
      </c>
      <c r="D58" s="75" t="s">
        <v>15</v>
      </c>
      <c r="E58" s="75" t="s">
        <v>16</v>
      </c>
      <c r="F58" s="75" t="s">
        <v>16</v>
      </c>
      <c r="G58" s="75" t="s">
        <v>104</v>
      </c>
      <c r="H58" s="77" t="s">
        <v>5</v>
      </c>
    </row>
    <row r="59" spans="1:8" ht="15" customHeight="1" thickTop="1">
      <c r="A59" s="769"/>
      <c r="B59" s="770"/>
      <c r="C59" s="771"/>
      <c r="D59" s="330"/>
      <c r="E59" s="331"/>
      <c r="F59" s="191">
        <f>D59*E59</f>
        <v>0</v>
      </c>
      <c r="G59" s="192"/>
      <c r="H59" s="153">
        <f t="shared" ref="H59:H71" si="1">(F59*G59)</f>
        <v>0</v>
      </c>
    </row>
    <row r="60" spans="1:8" ht="15" customHeight="1">
      <c r="A60" s="759"/>
      <c r="B60" s="760"/>
      <c r="C60" s="761"/>
      <c r="D60" s="332"/>
      <c r="E60" s="333"/>
      <c r="F60" s="191">
        <f t="shared" ref="F60:F71" si="2">(D60*E60)</f>
        <v>0</v>
      </c>
      <c r="G60" s="334"/>
      <c r="H60" s="153">
        <f t="shared" si="1"/>
        <v>0</v>
      </c>
    </row>
    <row r="61" spans="1:8" ht="15" customHeight="1">
      <c r="A61" s="759"/>
      <c r="B61" s="760"/>
      <c r="C61" s="761"/>
      <c r="D61" s="332"/>
      <c r="E61" s="333"/>
      <c r="F61" s="191">
        <f t="shared" si="2"/>
        <v>0</v>
      </c>
      <c r="G61" s="334"/>
      <c r="H61" s="153">
        <f t="shared" si="1"/>
        <v>0</v>
      </c>
    </row>
    <row r="62" spans="1:8" ht="15" customHeight="1">
      <c r="A62" s="759"/>
      <c r="B62" s="760"/>
      <c r="C62" s="761"/>
      <c r="D62" s="319"/>
      <c r="E62" s="335"/>
      <c r="F62" s="191">
        <f t="shared" si="2"/>
        <v>0</v>
      </c>
      <c r="G62" s="314"/>
      <c r="H62" s="153">
        <f t="shared" si="1"/>
        <v>0</v>
      </c>
    </row>
    <row r="63" spans="1:8" ht="15" customHeight="1">
      <c r="A63" s="759"/>
      <c r="B63" s="760"/>
      <c r="C63" s="761"/>
      <c r="D63" s="319"/>
      <c r="E63" s="335"/>
      <c r="F63" s="191">
        <f t="shared" si="2"/>
        <v>0</v>
      </c>
      <c r="G63" s="314"/>
      <c r="H63" s="153">
        <f t="shared" si="1"/>
        <v>0</v>
      </c>
    </row>
    <row r="64" spans="1:8" ht="15" customHeight="1">
      <c r="A64" s="759"/>
      <c r="B64" s="760"/>
      <c r="C64" s="761"/>
      <c r="D64" s="319"/>
      <c r="E64" s="335"/>
      <c r="F64" s="191">
        <f t="shared" si="2"/>
        <v>0</v>
      </c>
      <c r="G64" s="314"/>
      <c r="H64" s="153">
        <f t="shared" si="1"/>
        <v>0</v>
      </c>
    </row>
    <row r="65" spans="1:8" ht="15" customHeight="1">
      <c r="A65" s="759"/>
      <c r="B65" s="760"/>
      <c r="C65" s="761"/>
      <c r="D65" s="319"/>
      <c r="E65" s="335"/>
      <c r="F65" s="191">
        <f t="shared" si="2"/>
        <v>0</v>
      </c>
      <c r="G65" s="314"/>
      <c r="H65" s="153">
        <f t="shared" si="1"/>
        <v>0</v>
      </c>
    </row>
    <row r="66" spans="1:8" ht="15" customHeight="1">
      <c r="A66" s="759"/>
      <c r="B66" s="760"/>
      <c r="C66" s="761"/>
      <c r="D66" s="319"/>
      <c r="E66" s="335"/>
      <c r="F66" s="191">
        <f t="shared" si="2"/>
        <v>0</v>
      </c>
      <c r="G66" s="314"/>
      <c r="H66" s="153">
        <f t="shared" si="1"/>
        <v>0</v>
      </c>
    </row>
    <row r="67" spans="1:8" ht="15" customHeight="1">
      <c r="A67" s="759"/>
      <c r="B67" s="760"/>
      <c r="C67" s="761"/>
      <c r="D67" s="319"/>
      <c r="E67" s="335"/>
      <c r="F67" s="191">
        <f t="shared" si="2"/>
        <v>0</v>
      </c>
      <c r="G67" s="314"/>
      <c r="H67" s="153">
        <f t="shared" si="1"/>
        <v>0</v>
      </c>
    </row>
    <row r="68" spans="1:8" ht="15" customHeight="1">
      <c r="A68" s="759"/>
      <c r="B68" s="760"/>
      <c r="C68" s="761"/>
      <c r="D68" s="319"/>
      <c r="E68" s="335"/>
      <c r="F68" s="191">
        <f t="shared" si="2"/>
        <v>0</v>
      </c>
      <c r="G68" s="314"/>
      <c r="H68" s="153">
        <f t="shared" si="1"/>
        <v>0</v>
      </c>
    </row>
    <row r="69" spans="1:8" ht="15" customHeight="1">
      <c r="A69" s="759"/>
      <c r="B69" s="760"/>
      <c r="C69" s="761"/>
      <c r="D69" s="319"/>
      <c r="E69" s="335"/>
      <c r="F69" s="191">
        <f t="shared" si="2"/>
        <v>0</v>
      </c>
      <c r="G69" s="314"/>
      <c r="H69" s="153">
        <f t="shared" si="1"/>
        <v>0</v>
      </c>
    </row>
    <row r="70" spans="1:8" ht="15" customHeight="1">
      <c r="A70" s="759"/>
      <c r="B70" s="760"/>
      <c r="C70" s="761"/>
      <c r="D70" s="319"/>
      <c r="E70" s="335"/>
      <c r="F70" s="191">
        <f t="shared" si="2"/>
        <v>0</v>
      </c>
      <c r="G70" s="314"/>
      <c r="H70" s="153">
        <f t="shared" si="1"/>
        <v>0</v>
      </c>
    </row>
    <row r="71" spans="1:8" ht="15" customHeight="1">
      <c r="A71" s="759"/>
      <c r="B71" s="760"/>
      <c r="C71" s="761"/>
      <c r="D71" s="319"/>
      <c r="E71" s="335"/>
      <c r="F71" s="400">
        <f t="shared" si="2"/>
        <v>0</v>
      </c>
      <c r="G71" s="401"/>
      <c r="H71" s="224">
        <f t="shared" si="1"/>
        <v>0</v>
      </c>
    </row>
    <row r="72" spans="1:8" ht="15" customHeight="1" thickBot="1">
      <c r="A72" s="514" t="s">
        <v>9</v>
      </c>
      <c r="B72" s="515"/>
      <c r="C72" s="515"/>
      <c r="D72" s="90" t="s">
        <v>6</v>
      </c>
      <c r="E72" s="90" t="s">
        <v>6</v>
      </c>
      <c r="F72" s="90" t="s">
        <v>6</v>
      </c>
      <c r="G72" s="90" t="s">
        <v>6</v>
      </c>
      <c r="H72" s="181">
        <f>SUM(H59:H71)</f>
        <v>0</v>
      </c>
    </row>
    <row r="73" spans="1:8" ht="15" customHeight="1" thickBot="1">
      <c r="A73" s="12"/>
      <c r="B73" s="12"/>
      <c r="C73" s="12"/>
      <c r="D73" s="14"/>
      <c r="E73" s="14"/>
      <c r="F73" s="14"/>
      <c r="G73" s="12"/>
      <c r="H73" s="15"/>
    </row>
    <row r="74" spans="1:8" ht="15" customHeight="1">
      <c r="A74" s="720" t="s">
        <v>105</v>
      </c>
      <c r="B74" s="721"/>
      <c r="C74" s="721"/>
      <c r="D74" s="721"/>
      <c r="E74" s="721"/>
      <c r="F74" s="721"/>
      <c r="G74" s="721"/>
      <c r="H74" s="722"/>
    </row>
    <row r="75" spans="1:8" ht="15" customHeight="1" thickBot="1">
      <c r="A75" s="512" t="s">
        <v>18</v>
      </c>
      <c r="B75" s="513"/>
      <c r="C75" s="513"/>
      <c r="D75" s="513"/>
      <c r="E75" s="75" t="s">
        <v>3</v>
      </c>
      <c r="F75" s="75" t="s">
        <v>4</v>
      </c>
      <c r="G75" s="189" t="s">
        <v>17</v>
      </c>
      <c r="H75" s="77" t="s">
        <v>5</v>
      </c>
    </row>
    <row r="76" spans="1:8" ht="15" customHeight="1" thickTop="1">
      <c r="A76" s="772"/>
      <c r="B76" s="773"/>
      <c r="C76" s="773"/>
      <c r="D76" s="774"/>
      <c r="E76" s="336"/>
      <c r="F76" s="336"/>
      <c r="G76" s="277"/>
      <c r="H76" s="153">
        <f>(E76*G76)</f>
        <v>0</v>
      </c>
    </row>
    <row r="77" spans="1:8" ht="15" customHeight="1">
      <c r="A77" s="765"/>
      <c r="B77" s="766"/>
      <c r="C77" s="766"/>
      <c r="D77" s="767"/>
      <c r="E77" s="337"/>
      <c r="F77" s="337"/>
      <c r="G77" s="338"/>
      <c r="H77" s="153">
        <f t="shared" ref="H77:H88" si="3">(E77*G77)</f>
        <v>0</v>
      </c>
    </row>
    <row r="78" spans="1:8" ht="15" customHeight="1">
      <c r="A78" s="765"/>
      <c r="B78" s="766"/>
      <c r="C78" s="766"/>
      <c r="D78" s="767"/>
      <c r="E78" s="337"/>
      <c r="F78" s="337"/>
      <c r="G78" s="338"/>
      <c r="H78" s="153">
        <f t="shared" si="3"/>
        <v>0</v>
      </c>
    </row>
    <row r="79" spans="1:8" ht="15" customHeight="1">
      <c r="A79" s="759"/>
      <c r="B79" s="760"/>
      <c r="C79" s="760"/>
      <c r="D79" s="761"/>
      <c r="E79" s="315"/>
      <c r="F79" s="315"/>
      <c r="G79" s="339"/>
      <c r="H79" s="153">
        <f t="shared" si="3"/>
        <v>0</v>
      </c>
    </row>
    <row r="80" spans="1:8" ht="15" customHeight="1">
      <c r="A80" s="759"/>
      <c r="B80" s="760"/>
      <c r="C80" s="760"/>
      <c r="D80" s="761"/>
      <c r="E80" s="315"/>
      <c r="F80" s="315"/>
      <c r="G80" s="339"/>
      <c r="H80" s="153">
        <f t="shared" si="3"/>
        <v>0</v>
      </c>
    </row>
    <row r="81" spans="1:8" ht="15" customHeight="1">
      <c r="A81" s="759"/>
      <c r="B81" s="760"/>
      <c r="C81" s="760"/>
      <c r="D81" s="761"/>
      <c r="E81" s="315"/>
      <c r="F81" s="315"/>
      <c r="G81" s="339"/>
      <c r="H81" s="153">
        <f t="shared" si="3"/>
        <v>0</v>
      </c>
    </row>
    <row r="82" spans="1:8" ht="15" customHeight="1">
      <c r="A82" s="759"/>
      <c r="B82" s="760"/>
      <c r="C82" s="760"/>
      <c r="D82" s="761"/>
      <c r="E82" s="315"/>
      <c r="F82" s="315"/>
      <c r="G82" s="339"/>
      <c r="H82" s="153">
        <f t="shared" si="3"/>
        <v>0</v>
      </c>
    </row>
    <row r="83" spans="1:8" ht="15" customHeight="1">
      <c r="A83" s="759"/>
      <c r="B83" s="760"/>
      <c r="C83" s="760"/>
      <c r="D83" s="761"/>
      <c r="E83" s="315"/>
      <c r="F83" s="315"/>
      <c r="G83" s="339"/>
      <c r="H83" s="153">
        <f t="shared" si="3"/>
        <v>0</v>
      </c>
    </row>
    <row r="84" spans="1:8" ht="15" customHeight="1">
      <c r="A84" s="759"/>
      <c r="B84" s="760"/>
      <c r="C84" s="760"/>
      <c r="D84" s="761"/>
      <c r="E84" s="315"/>
      <c r="F84" s="315"/>
      <c r="G84" s="339"/>
      <c r="H84" s="153">
        <f t="shared" si="3"/>
        <v>0</v>
      </c>
    </row>
    <row r="85" spans="1:8" ht="15" customHeight="1">
      <c r="A85" s="759"/>
      <c r="B85" s="760"/>
      <c r="C85" s="760"/>
      <c r="D85" s="761"/>
      <c r="E85" s="315"/>
      <c r="F85" s="315"/>
      <c r="G85" s="339"/>
      <c r="H85" s="153">
        <f t="shared" si="3"/>
        <v>0</v>
      </c>
    </row>
    <row r="86" spans="1:8" ht="15" customHeight="1">
      <c r="A86" s="759"/>
      <c r="B86" s="760"/>
      <c r="C86" s="760"/>
      <c r="D86" s="761"/>
      <c r="E86" s="315"/>
      <c r="F86" s="315"/>
      <c r="G86" s="339"/>
      <c r="H86" s="153">
        <f t="shared" si="3"/>
        <v>0</v>
      </c>
    </row>
    <row r="87" spans="1:8" ht="15" customHeight="1">
      <c r="A87" s="759"/>
      <c r="B87" s="760"/>
      <c r="C87" s="760"/>
      <c r="D87" s="761"/>
      <c r="E87" s="315"/>
      <c r="F87" s="315"/>
      <c r="G87" s="339"/>
      <c r="H87" s="153">
        <f t="shared" si="3"/>
        <v>0</v>
      </c>
    </row>
    <row r="88" spans="1:8" ht="15" customHeight="1">
      <c r="A88" s="759"/>
      <c r="B88" s="760"/>
      <c r="C88" s="760"/>
      <c r="D88" s="761"/>
      <c r="E88" s="326"/>
      <c r="F88" s="326"/>
      <c r="G88" s="340"/>
      <c r="H88" s="184">
        <f t="shared" si="3"/>
        <v>0</v>
      </c>
    </row>
    <row r="89" spans="1:8" ht="15" customHeight="1" thickBot="1">
      <c r="A89" s="514" t="s">
        <v>9</v>
      </c>
      <c r="B89" s="515"/>
      <c r="C89" s="515"/>
      <c r="D89" s="515"/>
      <c r="E89" s="90" t="s">
        <v>6</v>
      </c>
      <c r="F89" s="90" t="s">
        <v>6</v>
      </c>
      <c r="G89" s="90" t="s">
        <v>6</v>
      </c>
      <c r="H89" s="181">
        <f>SUM(H76:H88)</f>
        <v>0</v>
      </c>
    </row>
    <row r="90" spans="1:8" ht="15" customHeight="1" thickBot="1">
      <c r="A90" s="12"/>
      <c r="B90" s="12"/>
      <c r="C90" s="12"/>
      <c r="D90" s="12"/>
      <c r="E90" s="14"/>
      <c r="F90" s="14"/>
      <c r="G90" s="12"/>
      <c r="H90" s="15"/>
    </row>
    <row r="91" spans="1:8" ht="15" customHeight="1">
      <c r="A91" s="720" t="s">
        <v>110</v>
      </c>
      <c r="B91" s="721"/>
      <c r="C91" s="721"/>
      <c r="D91" s="722"/>
      <c r="E91" s="720" t="s">
        <v>106</v>
      </c>
      <c r="F91" s="721"/>
      <c r="G91" s="721"/>
      <c r="H91" s="722"/>
    </row>
    <row r="92" spans="1:8" ht="15" customHeight="1" thickBot="1">
      <c r="A92" s="512" t="s">
        <v>18</v>
      </c>
      <c r="B92" s="513"/>
      <c r="C92" s="513"/>
      <c r="D92" s="75" t="s">
        <v>5</v>
      </c>
      <c r="E92" s="512" t="s">
        <v>18</v>
      </c>
      <c r="F92" s="513"/>
      <c r="G92" s="513"/>
      <c r="H92" s="77" t="s">
        <v>5</v>
      </c>
    </row>
    <row r="93" spans="1:8" ht="15" customHeight="1" thickTop="1">
      <c r="A93" s="756"/>
      <c r="B93" s="757"/>
      <c r="C93" s="768"/>
      <c r="D93" s="261"/>
      <c r="E93" s="756"/>
      <c r="F93" s="757"/>
      <c r="G93" s="758"/>
      <c r="H93" s="262"/>
    </row>
    <row r="94" spans="1:8" ht="15" customHeight="1">
      <c r="A94" s="746"/>
      <c r="B94" s="747"/>
      <c r="C94" s="748"/>
      <c r="D94" s="263"/>
      <c r="E94" s="746"/>
      <c r="F94" s="747"/>
      <c r="G94" s="749"/>
      <c r="H94" s="199"/>
    </row>
    <row r="95" spans="1:8" ht="15" customHeight="1">
      <c r="A95" s="746"/>
      <c r="B95" s="747"/>
      <c r="C95" s="748"/>
      <c r="D95" s="264"/>
      <c r="E95" s="746"/>
      <c r="F95" s="747"/>
      <c r="G95" s="749"/>
      <c r="H95" s="199"/>
    </row>
    <row r="96" spans="1:8" ht="15" customHeight="1">
      <c r="A96" s="746"/>
      <c r="B96" s="747"/>
      <c r="C96" s="748"/>
      <c r="D96" s="265"/>
      <c r="E96" s="746"/>
      <c r="F96" s="747"/>
      <c r="G96" s="749"/>
      <c r="H96" s="199"/>
    </row>
    <row r="97" spans="1:8" ht="15" customHeight="1" thickBot="1">
      <c r="A97" s="514" t="s">
        <v>9</v>
      </c>
      <c r="B97" s="515"/>
      <c r="C97" s="515"/>
      <c r="D97" s="214">
        <f>SUM(D93:D96)</f>
        <v>0</v>
      </c>
      <c r="E97" s="514" t="s">
        <v>14</v>
      </c>
      <c r="F97" s="515"/>
      <c r="G97" s="515"/>
      <c r="H97" s="181">
        <f>SUM(H93:H96)</f>
        <v>0</v>
      </c>
    </row>
    <row r="98" spans="1:8" ht="15" customHeight="1">
      <c r="A98" s="752" t="s">
        <v>111</v>
      </c>
      <c r="B98" s="752"/>
      <c r="C98" s="752"/>
      <c r="D98" s="752"/>
      <c r="E98" s="752"/>
      <c r="F98" s="752"/>
      <c r="G98" s="752"/>
      <c r="H98" s="752"/>
    </row>
    <row r="99" spans="1:8" ht="15" customHeight="1" thickBot="1">
      <c r="A99" s="11"/>
      <c r="B99" s="11"/>
      <c r="C99" s="11"/>
      <c r="D99" s="11"/>
      <c r="E99" s="11"/>
      <c r="F99" s="11"/>
      <c r="G99" s="11"/>
      <c r="H99" s="11"/>
    </row>
    <row r="100" spans="1:8" ht="15" customHeight="1">
      <c r="A100" s="720" t="s">
        <v>112</v>
      </c>
      <c r="B100" s="721"/>
      <c r="C100" s="721"/>
      <c r="D100" s="721"/>
      <c r="E100" s="721"/>
      <c r="F100" s="721"/>
      <c r="G100" s="721"/>
      <c r="H100" s="722"/>
    </row>
    <row r="101" spans="1:8" ht="15" customHeight="1" thickBot="1">
      <c r="A101" s="512" t="s">
        <v>18</v>
      </c>
      <c r="B101" s="513"/>
      <c r="C101" s="513"/>
      <c r="D101" s="513"/>
      <c r="E101" s="513"/>
      <c r="F101" s="75" t="s">
        <v>7</v>
      </c>
      <c r="G101" s="189" t="s">
        <v>8</v>
      </c>
      <c r="H101" s="77" t="s">
        <v>5</v>
      </c>
    </row>
    <row r="102" spans="1:8" ht="15" customHeight="1" thickTop="1">
      <c r="A102" s="723"/>
      <c r="B102" s="724"/>
      <c r="C102" s="724"/>
      <c r="D102" s="724"/>
      <c r="E102" s="725"/>
      <c r="F102" s="87"/>
      <c r="G102" s="446"/>
      <c r="H102" s="153">
        <f>F102*G102</f>
        <v>0</v>
      </c>
    </row>
    <row r="103" spans="1:8" ht="15" customHeight="1">
      <c r="A103" s="753"/>
      <c r="B103" s="754"/>
      <c r="C103" s="754"/>
      <c r="D103" s="754"/>
      <c r="E103" s="755"/>
      <c r="F103" s="318"/>
      <c r="G103" s="447"/>
      <c r="H103" s="153">
        <f>F103*G103</f>
        <v>0</v>
      </c>
    </row>
    <row r="104" spans="1:8" ht="15" customHeight="1">
      <c r="A104" s="753"/>
      <c r="B104" s="754"/>
      <c r="C104" s="754"/>
      <c r="D104" s="754"/>
      <c r="E104" s="755"/>
      <c r="F104" s="317"/>
      <c r="G104" s="447"/>
      <c r="H104" s="153">
        <f>F104*G104</f>
        <v>0</v>
      </c>
    </row>
    <row r="105" spans="1:8" ht="15" customHeight="1">
      <c r="A105" s="753"/>
      <c r="B105" s="754"/>
      <c r="C105" s="754"/>
      <c r="D105" s="754"/>
      <c r="E105" s="755"/>
      <c r="F105" s="183"/>
      <c r="G105" s="447"/>
      <c r="H105" s="184">
        <f>F105*G105</f>
        <v>0</v>
      </c>
    </row>
    <row r="106" spans="1:8" ht="15" customHeight="1" thickBot="1">
      <c r="A106" s="514" t="s">
        <v>9</v>
      </c>
      <c r="B106" s="515"/>
      <c r="C106" s="515"/>
      <c r="D106" s="515"/>
      <c r="E106" s="515"/>
      <c r="F106" s="89">
        <f>SUM(F102:F105)</f>
        <v>0</v>
      </c>
      <c r="G106" s="90" t="s">
        <v>6</v>
      </c>
      <c r="H106" s="181">
        <f>SUM(H102:H105)</f>
        <v>0</v>
      </c>
    </row>
    <row r="107" spans="1:8" ht="15" customHeight="1" thickBot="1">
      <c r="A107" s="11"/>
      <c r="B107" s="11"/>
      <c r="C107" s="11"/>
      <c r="D107" s="11"/>
      <c r="E107" s="11"/>
      <c r="F107" s="11"/>
      <c r="G107" s="11"/>
      <c r="H107" s="11"/>
    </row>
    <row r="108" spans="1:8" ht="15" customHeight="1">
      <c r="A108" s="720" t="s">
        <v>114</v>
      </c>
      <c r="B108" s="721"/>
      <c r="C108" s="721"/>
      <c r="D108" s="721"/>
      <c r="E108" s="721"/>
      <c r="F108" s="721"/>
      <c r="G108" s="721"/>
      <c r="H108" s="722"/>
    </row>
    <row r="109" spans="1:8" ht="15" customHeight="1">
      <c r="A109" s="186"/>
      <c r="B109" s="341"/>
      <c r="C109" s="341"/>
      <c r="D109" s="341"/>
      <c r="E109" s="342"/>
      <c r="F109" s="342"/>
      <c r="G109" s="342" t="s">
        <v>103</v>
      </c>
      <c r="H109" s="188"/>
    </row>
    <row r="110" spans="1:8" ht="15" customHeight="1" thickBot="1">
      <c r="A110" s="516" t="s">
        <v>18</v>
      </c>
      <c r="B110" s="517"/>
      <c r="C110" s="517"/>
      <c r="D110" s="518"/>
      <c r="E110" s="517"/>
      <c r="F110" s="75" t="s">
        <v>15</v>
      </c>
      <c r="G110" s="75" t="s">
        <v>19</v>
      </c>
      <c r="H110" s="77" t="s">
        <v>5</v>
      </c>
    </row>
    <row r="111" spans="1:8" ht="15" customHeight="1" thickTop="1">
      <c r="A111" s="762"/>
      <c r="B111" s="763"/>
      <c r="C111" s="763"/>
      <c r="D111" s="763"/>
      <c r="E111" s="764"/>
      <c r="F111" s="278"/>
      <c r="G111" s="279"/>
      <c r="H111" s="153">
        <f>(F111*G111)</f>
        <v>0</v>
      </c>
    </row>
    <row r="112" spans="1:8" ht="15" customHeight="1">
      <c r="A112" s="718"/>
      <c r="B112" s="743"/>
      <c r="C112" s="743"/>
      <c r="D112" s="744"/>
      <c r="E112" s="745"/>
      <c r="F112" s="343"/>
      <c r="G112" s="344"/>
      <c r="H112" s="153">
        <f>(F112*G112)</f>
        <v>0</v>
      </c>
    </row>
    <row r="113" spans="1:8" ht="15" customHeight="1">
      <c r="A113" s="718"/>
      <c r="B113" s="743"/>
      <c r="C113" s="743"/>
      <c r="D113" s="744"/>
      <c r="E113" s="745"/>
      <c r="F113" s="343"/>
      <c r="G113" s="344"/>
      <c r="H113" s="153">
        <f>(F113*G113)</f>
        <v>0</v>
      </c>
    </row>
    <row r="114" spans="1:8" ht="15" customHeight="1">
      <c r="A114" s="718"/>
      <c r="B114" s="743"/>
      <c r="C114" s="743"/>
      <c r="D114" s="744"/>
      <c r="E114" s="745"/>
      <c r="F114" s="280"/>
      <c r="G114" s="345"/>
      <c r="H114" s="153">
        <f t="shared" ref="H114:H120" si="4">(F114*G114)</f>
        <v>0</v>
      </c>
    </row>
    <row r="115" spans="1:8" ht="15" customHeight="1">
      <c r="A115" s="718"/>
      <c r="B115" s="743"/>
      <c r="C115" s="743"/>
      <c r="D115" s="744"/>
      <c r="E115" s="745"/>
      <c r="F115" s="346"/>
      <c r="G115" s="345"/>
      <c r="H115" s="153">
        <f t="shared" si="4"/>
        <v>0</v>
      </c>
    </row>
    <row r="116" spans="1:8" ht="15" customHeight="1">
      <c r="A116" s="713"/>
      <c r="B116" s="715"/>
      <c r="C116" s="715"/>
      <c r="D116" s="750"/>
      <c r="E116" s="751"/>
      <c r="F116" s="183"/>
      <c r="G116" s="193"/>
      <c r="H116" s="153">
        <f t="shared" si="4"/>
        <v>0</v>
      </c>
    </row>
    <row r="117" spans="1:8" ht="15" customHeight="1">
      <c r="A117" s="713"/>
      <c r="B117" s="715"/>
      <c r="C117" s="715"/>
      <c r="D117" s="750"/>
      <c r="E117" s="751"/>
      <c r="F117" s="183"/>
      <c r="G117" s="193"/>
      <c r="H117" s="153">
        <f t="shared" si="4"/>
        <v>0</v>
      </c>
    </row>
    <row r="118" spans="1:8" ht="15" customHeight="1">
      <c r="A118" s="713"/>
      <c r="B118" s="715"/>
      <c r="C118" s="715"/>
      <c r="D118" s="750"/>
      <c r="E118" s="751"/>
      <c r="F118" s="183"/>
      <c r="G118" s="193"/>
      <c r="H118" s="153">
        <f t="shared" si="4"/>
        <v>0</v>
      </c>
    </row>
    <row r="119" spans="1:8" ht="15" customHeight="1">
      <c r="A119" s="713"/>
      <c r="B119" s="715"/>
      <c r="C119" s="715"/>
      <c r="D119" s="750"/>
      <c r="E119" s="751"/>
      <c r="F119" s="183"/>
      <c r="G119" s="193"/>
      <c r="H119" s="153">
        <f t="shared" si="4"/>
        <v>0</v>
      </c>
    </row>
    <row r="120" spans="1:8" ht="15" customHeight="1">
      <c r="A120" s="713"/>
      <c r="B120" s="715"/>
      <c r="C120" s="715"/>
      <c r="D120" s="750"/>
      <c r="E120" s="751"/>
      <c r="F120" s="183"/>
      <c r="G120" s="193"/>
      <c r="H120" s="184">
        <f t="shared" si="4"/>
        <v>0</v>
      </c>
    </row>
    <row r="121" spans="1:8" s="98" customFormat="1" ht="15" customHeight="1" thickBot="1">
      <c r="A121" s="514" t="s">
        <v>9</v>
      </c>
      <c r="B121" s="515"/>
      <c r="C121" s="515"/>
      <c r="D121" s="515"/>
      <c r="E121" s="515"/>
      <c r="F121" s="89">
        <f>SUM(F111:F120)</f>
        <v>0</v>
      </c>
      <c r="G121" s="347" t="s">
        <v>6</v>
      </c>
      <c r="H121" s="181">
        <f>SUM(H111:H120)</f>
        <v>0</v>
      </c>
    </row>
    <row r="122" spans="1:8" ht="15" customHeight="1" thickBot="1">
      <c r="A122" s="12"/>
      <c r="B122" s="12"/>
      <c r="C122" s="12"/>
      <c r="D122" s="14"/>
      <c r="E122" s="14"/>
      <c r="F122" s="12"/>
      <c r="G122" s="12"/>
      <c r="H122" s="15"/>
    </row>
    <row r="123" spans="1:8" ht="15" customHeight="1">
      <c r="A123" s="720" t="s">
        <v>115</v>
      </c>
      <c r="B123" s="721"/>
      <c r="C123" s="721"/>
      <c r="D123" s="721"/>
      <c r="E123" s="721"/>
      <c r="F123" s="721"/>
      <c r="G123" s="721"/>
      <c r="H123" s="722"/>
    </row>
    <row r="124" spans="1:8" ht="15" customHeight="1">
      <c r="A124" s="201"/>
      <c r="B124" s="106"/>
      <c r="C124" s="267"/>
      <c r="D124" s="267"/>
      <c r="E124" s="267"/>
      <c r="F124" s="267"/>
      <c r="G124" s="74" t="s">
        <v>26</v>
      </c>
      <c r="H124" s="78" t="s">
        <v>41</v>
      </c>
    </row>
    <row r="125" spans="1:8" ht="15" customHeight="1" thickBot="1">
      <c r="A125" s="512" t="s">
        <v>18</v>
      </c>
      <c r="B125" s="513"/>
      <c r="C125" s="519"/>
      <c r="D125" s="519"/>
      <c r="E125" s="520"/>
      <c r="F125" s="519"/>
      <c r="G125" s="75" t="s">
        <v>5</v>
      </c>
      <c r="H125" s="77" t="s">
        <v>85</v>
      </c>
    </row>
    <row r="126" spans="1:8" ht="15" customHeight="1" thickTop="1">
      <c r="A126" s="739"/>
      <c r="B126" s="740"/>
      <c r="C126" s="740"/>
      <c r="D126" s="740"/>
      <c r="E126" s="740"/>
      <c r="F126" s="741"/>
      <c r="G126" s="268"/>
      <c r="H126" s="262"/>
    </row>
    <row r="127" spans="1:8" ht="15" customHeight="1">
      <c r="A127" s="742"/>
      <c r="B127" s="731"/>
      <c r="C127" s="731"/>
      <c r="D127" s="731"/>
      <c r="E127" s="731"/>
      <c r="F127" s="732"/>
      <c r="G127" s="253"/>
      <c r="H127" s="199"/>
    </row>
    <row r="128" spans="1:8" ht="15" customHeight="1">
      <c r="A128" s="713"/>
      <c r="B128" s="715"/>
      <c r="C128" s="715"/>
      <c r="D128" s="715"/>
      <c r="E128" s="715"/>
      <c r="F128" s="714"/>
      <c r="G128" s="253"/>
      <c r="H128" s="199"/>
    </row>
    <row r="129" spans="1:8" ht="15" customHeight="1">
      <c r="A129" s="713"/>
      <c r="B129" s="715"/>
      <c r="C129" s="715"/>
      <c r="D129" s="715"/>
      <c r="E129" s="715"/>
      <c r="F129" s="714"/>
      <c r="G129" s="253"/>
      <c r="H129" s="199"/>
    </row>
    <row r="130" spans="1:8" ht="15" customHeight="1" thickBot="1">
      <c r="A130" s="514" t="s">
        <v>9</v>
      </c>
      <c r="B130" s="515"/>
      <c r="C130" s="521"/>
      <c r="D130" s="521"/>
      <c r="E130" s="521"/>
      <c r="F130" s="521"/>
      <c r="G130" s="214">
        <f>SUM(G126:G129)</f>
        <v>0</v>
      </c>
      <c r="H130" s="181">
        <f>SUM(H126:H129)</f>
        <v>0</v>
      </c>
    </row>
    <row r="131" spans="1:8" ht="15" customHeight="1" thickBot="1">
      <c r="A131" s="12"/>
      <c r="B131" s="12"/>
      <c r="C131" s="15"/>
      <c r="D131" s="15"/>
      <c r="E131" s="15"/>
      <c r="F131" s="15"/>
      <c r="G131" s="15"/>
      <c r="H131" s="15"/>
    </row>
    <row r="132" spans="1:8" ht="15" customHeight="1">
      <c r="A132" s="720" t="s">
        <v>116</v>
      </c>
      <c r="B132" s="721"/>
      <c r="C132" s="721"/>
      <c r="D132" s="721"/>
      <c r="E132" s="721"/>
      <c r="F132" s="721"/>
      <c r="G132" s="721"/>
      <c r="H132" s="722"/>
    </row>
    <row r="133" spans="1:8" ht="15" customHeight="1">
      <c r="A133" s="201"/>
      <c r="B133" s="106"/>
      <c r="C133" s="74"/>
      <c r="D133" s="74"/>
      <c r="E133" s="74"/>
      <c r="F133" s="74"/>
      <c r="G133" s="74" t="s">
        <v>26</v>
      </c>
      <c r="H133" s="78" t="s">
        <v>41</v>
      </c>
    </row>
    <row r="134" spans="1:8" ht="15" customHeight="1" thickBot="1">
      <c r="A134" s="512" t="s">
        <v>18</v>
      </c>
      <c r="B134" s="513"/>
      <c r="C134" s="513"/>
      <c r="D134" s="513"/>
      <c r="E134" s="520"/>
      <c r="F134" s="513"/>
      <c r="G134" s="75" t="s">
        <v>5</v>
      </c>
      <c r="H134" s="77" t="s">
        <v>85</v>
      </c>
    </row>
    <row r="135" spans="1:8" ht="15" customHeight="1" thickTop="1">
      <c r="A135" s="728"/>
      <c r="B135" s="729"/>
      <c r="C135" s="729"/>
      <c r="D135" s="729"/>
      <c r="E135" s="729"/>
      <c r="F135" s="730"/>
      <c r="G135" s="270"/>
      <c r="H135" s="262"/>
    </row>
    <row r="136" spans="1:8" ht="15" customHeight="1">
      <c r="A136" s="713"/>
      <c r="B136" s="715"/>
      <c r="C136" s="715"/>
      <c r="D136" s="715"/>
      <c r="E136" s="715"/>
      <c r="F136" s="714"/>
      <c r="G136" s="253"/>
      <c r="H136" s="199"/>
    </row>
    <row r="137" spans="1:8" ht="15" customHeight="1">
      <c r="A137" s="713"/>
      <c r="B137" s="715"/>
      <c r="C137" s="715"/>
      <c r="D137" s="715"/>
      <c r="E137" s="715"/>
      <c r="F137" s="714"/>
      <c r="G137" s="253"/>
      <c r="H137" s="199"/>
    </row>
    <row r="138" spans="1:8" ht="15" customHeight="1">
      <c r="A138" s="713"/>
      <c r="B138" s="715"/>
      <c r="C138" s="715"/>
      <c r="D138" s="715"/>
      <c r="E138" s="715"/>
      <c r="F138" s="714"/>
      <c r="G138" s="253"/>
      <c r="H138" s="199"/>
    </row>
    <row r="139" spans="1:8" ht="15" customHeight="1" thickBot="1">
      <c r="A139" s="514" t="s">
        <v>9</v>
      </c>
      <c r="B139" s="515"/>
      <c r="C139" s="522"/>
      <c r="D139" s="522"/>
      <c r="E139" s="522"/>
      <c r="F139" s="522"/>
      <c r="G139" s="214">
        <f>SUM(G135:G138)</f>
        <v>0</v>
      </c>
      <c r="H139" s="181">
        <f>SUM(H135:H138)</f>
        <v>0</v>
      </c>
    </row>
    <row r="140" spans="1:8" ht="15" customHeight="1" thickBot="1">
      <c r="A140" s="12"/>
      <c r="B140" s="12"/>
      <c r="C140" s="15"/>
      <c r="D140" s="15"/>
      <c r="E140" s="15"/>
      <c r="F140" s="15"/>
      <c r="G140" s="15"/>
      <c r="H140" s="15"/>
    </row>
    <row r="141" spans="1:8" ht="15" customHeight="1">
      <c r="A141" s="720" t="s">
        <v>125</v>
      </c>
      <c r="B141" s="721"/>
      <c r="C141" s="721"/>
      <c r="D141" s="721"/>
      <c r="E141" s="721"/>
      <c r="F141" s="721"/>
      <c r="G141" s="721"/>
      <c r="H141" s="722"/>
    </row>
    <row r="142" spans="1:8" ht="15" customHeight="1">
      <c r="A142" s="186"/>
      <c r="B142" s="187"/>
      <c r="C142" s="73"/>
      <c r="D142" s="73"/>
      <c r="E142" s="73"/>
      <c r="F142" s="73"/>
      <c r="G142" s="187"/>
      <c r="H142" s="188"/>
    </row>
    <row r="143" spans="1:8" ht="15" customHeight="1">
      <c r="A143" s="201"/>
      <c r="B143" s="106"/>
      <c r="C143" s="74"/>
      <c r="D143" s="74"/>
      <c r="E143" s="74"/>
      <c r="G143" s="74" t="s">
        <v>150</v>
      </c>
      <c r="H143" s="78" t="s">
        <v>14</v>
      </c>
    </row>
    <row r="144" spans="1:8" ht="15" customHeight="1">
      <c r="A144" s="201"/>
      <c r="C144" s="74"/>
      <c r="D144" s="74"/>
      <c r="E144" s="74" t="s">
        <v>31</v>
      </c>
      <c r="F144" s="74" t="s">
        <v>40</v>
      </c>
      <c r="G144" s="74" t="s">
        <v>151</v>
      </c>
      <c r="H144" s="78" t="s">
        <v>28</v>
      </c>
    </row>
    <row r="145" spans="1:8" ht="15" customHeight="1" thickBot="1">
      <c r="A145" s="512" t="s">
        <v>18</v>
      </c>
      <c r="B145" s="523"/>
      <c r="C145" s="513"/>
      <c r="D145" s="513"/>
      <c r="E145" s="75" t="s">
        <v>7</v>
      </c>
      <c r="F145" s="75" t="s">
        <v>117</v>
      </c>
      <c r="G145" s="75" t="s">
        <v>127</v>
      </c>
      <c r="H145" s="77" t="s">
        <v>5</v>
      </c>
    </row>
    <row r="146" spans="1:8" ht="15" customHeight="1" thickTop="1">
      <c r="A146" s="728"/>
      <c r="B146" s="729"/>
      <c r="C146" s="729"/>
      <c r="D146" s="730"/>
      <c r="E146" s="87"/>
      <c r="F146" s="268"/>
      <c r="G146" s="204">
        <v>6500</v>
      </c>
      <c r="H146" s="153">
        <f>E146*G146</f>
        <v>0</v>
      </c>
    </row>
    <row r="147" spans="1:8" ht="15" customHeight="1">
      <c r="A147" s="713"/>
      <c r="B147" s="715"/>
      <c r="C147" s="715"/>
      <c r="D147" s="714"/>
      <c r="E147" s="266"/>
      <c r="F147" s="253"/>
      <c r="G147" s="223"/>
      <c r="H147" s="153">
        <f>E147*G147</f>
        <v>0</v>
      </c>
    </row>
    <row r="148" spans="1:8" ht="15" customHeight="1">
      <c r="A148" s="713"/>
      <c r="B148" s="715"/>
      <c r="C148" s="715"/>
      <c r="D148" s="714"/>
      <c r="E148" s="183"/>
      <c r="F148" s="253"/>
      <c r="G148" s="210"/>
      <c r="H148" s="153">
        <f>E148*G148</f>
        <v>0</v>
      </c>
    </row>
    <row r="149" spans="1:8" ht="15" customHeight="1">
      <c r="A149" s="736"/>
      <c r="B149" s="737"/>
      <c r="C149" s="737"/>
      <c r="D149" s="738"/>
      <c r="E149" s="183"/>
      <c r="F149" s="253"/>
      <c r="G149" s="210"/>
      <c r="H149" s="184">
        <f>E149*G149</f>
        <v>0</v>
      </c>
    </row>
    <row r="150" spans="1:8" ht="15" customHeight="1" thickBot="1">
      <c r="A150" s="514" t="s">
        <v>9</v>
      </c>
      <c r="B150" s="515"/>
      <c r="C150" s="522"/>
      <c r="D150" s="522"/>
      <c r="E150" s="290">
        <f>SUM(E146:E149)</f>
        <v>0</v>
      </c>
      <c r="F150" s="214">
        <f>SUM(F146:F149)</f>
        <v>0</v>
      </c>
      <c r="G150" s="214">
        <f>IF(E150&gt;0,(E146*G146+E147*G147+E148*G148+E149*G149)/E150,0)</f>
        <v>0</v>
      </c>
      <c r="H150" s="181">
        <f>SUM(H146:H149)</f>
        <v>0</v>
      </c>
    </row>
    <row r="151" spans="1:8" ht="15" customHeight="1" thickBot="1">
      <c r="A151" s="11"/>
      <c r="B151" s="11"/>
      <c r="C151" s="11"/>
      <c r="D151" s="11"/>
      <c r="E151" s="11"/>
      <c r="F151" s="11"/>
      <c r="G151" s="11"/>
      <c r="H151" s="11"/>
    </row>
    <row r="152" spans="1:8" ht="15" customHeight="1">
      <c r="A152" s="720" t="s">
        <v>152</v>
      </c>
      <c r="B152" s="721"/>
      <c r="C152" s="721"/>
      <c r="D152" s="721"/>
      <c r="E152" s="721"/>
      <c r="F152" s="721"/>
      <c r="G152" s="721"/>
      <c r="H152" s="722"/>
    </row>
    <row r="153" spans="1:8" ht="15" customHeight="1" thickBot="1">
      <c r="A153" s="726" t="s">
        <v>18</v>
      </c>
      <c r="B153" s="727"/>
      <c r="C153" s="727"/>
      <c r="D153" s="727"/>
      <c r="E153" s="727"/>
      <c r="F153" s="727"/>
      <c r="G153" s="524"/>
      <c r="H153" s="180" t="s">
        <v>5</v>
      </c>
    </row>
    <row r="154" spans="1:8" ht="15" customHeight="1" thickTop="1">
      <c r="A154" s="723"/>
      <c r="B154" s="724"/>
      <c r="C154" s="724"/>
      <c r="D154" s="724"/>
      <c r="E154" s="724"/>
      <c r="F154" s="724"/>
      <c r="G154" s="725"/>
      <c r="H154" s="197"/>
    </row>
    <row r="155" spans="1:8" ht="15" customHeight="1">
      <c r="A155" s="713"/>
      <c r="B155" s="731"/>
      <c r="C155" s="731"/>
      <c r="D155" s="731"/>
      <c r="E155" s="731"/>
      <c r="F155" s="731"/>
      <c r="G155" s="732"/>
      <c r="H155" s="197"/>
    </row>
    <row r="156" spans="1:8" ht="15" customHeight="1">
      <c r="A156" s="713"/>
      <c r="B156" s="731"/>
      <c r="C156" s="731"/>
      <c r="D156" s="731"/>
      <c r="E156" s="731"/>
      <c r="F156" s="731"/>
      <c r="G156" s="732"/>
      <c r="H156" s="197"/>
    </row>
    <row r="157" spans="1:8" ht="15" customHeight="1">
      <c r="A157" s="713"/>
      <c r="B157" s="731"/>
      <c r="C157" s="731"/>
      <c r="D157" s="731"/>
      <c r="E157" s="731"/>
      <c r="F157" s="731"/>
      <c r="G157" s="732"/>
      <c r="H157" s="197"/>
    </row>
    <row r="158" spans="1:8" ht="15" customHeight="1">
      <c r="A158" s="713"/>
      <c r="B158" s="731"/>
      <c r="C158" s="731"/>
      <c r="D158" s="731"/>
      <c r="E158" s="731"/>
      <c r="F158" s="731"/>
      <c r="G158" s="732"/>
      <c r="H158" s="308"/>
    </row>
    <row r="159" spans="1:8" ht="15" customHeight="1">
      <c r="A159" s="713"/>
      <c r="B159" s="731"/>
      <c r="C159" s="731"/>
      <c r="D159" s="731"/>
      <c r="E159" s="731"/>
      <c r="F159" s="731"/>
      <c r="G159" s="732"/>
      <c r="H159" s="308"/>
    </row>
    <row r="160" spans="1:8" ht="15" customHeight="1" thickBot="1">
      <c r="A160" s="733" t="s">
        <v>9</v>
      </c>
      <c r="B160" s="734"/>
      <c r="C160" s="734"/>
      <c r="D160" s="734"/>
      <c r="E160" s="734"/>
      <c r="F160" s="734"/>
      <c r="G160" s="735"/>
      <c r="H160" s="175">
        <f>SUM(H154:H159)</f>
        <v>0</v>
      </c>
    </row>
    <row r="161" spans="1:13" ht="15" customHeight="1" thickBot="1">
      <c r="A161" s="12"/>
      <c r="B161" s="12"/>
      <c r="C161" s="12"/>
      <c r="D161" s="12"/>
      <c r="E161" s="12"/>
      <c r="F161" s="12"/>
      <c r="G161" s="12"/>
      <c r="H161" s="15"/>
    </row>
    <row r="162" spans="1:13" ht="15" customHeight="1">
      <c r="A162" s="720" t="s">
        <v>119</v>
      </c>
      <c r="B162" s="721"/>
      <c r="C162" s="721"/>
      <c r="D162" s="722"/>
      <c r="E162" s="720" t="s">
        <v>118</v>
      </c>
      <c r="F162" s="721"/>
      <c r="G162" s="721"/>
      <c r="H162" s="722"/>
    </row>
    <row r="163" spans="1:13" ht="15" customHeight="1" thickBot="1">
      <c r="A163" s="511" t="s">
        <v>18</v>
      </c>
      <c r="B163" s="524"/>
      <c r="C163" s="524"/>
      <c r="D163" s="174" t="s">
        <v>5</v>
      </c>
      <c r="E163" s="511" t="s">
        <v>18</v>
      </c>
      <c r="F163" s="524"/>
      <c r="G163" s="524"/>
      <c r="H163" s="180" t="s">
        <v>5</v>
      </c>
    </row>
    <row r="164" spans="1:13" ht="15" customHeight="1" thickTop="1">
      <c r="A164" s="728"/>
      <c r="B164" s="729"/>
      <c r="C164" s="730"/>
      <c r="D164" s="227"/>
      <c r="E164" s="728"/>
      <c r="F164" s="729"/>
      <c r="G164" s="730"/>
      <c r="H164" s="197"/>
    </row>
    <row r="165" spans="1:13" ht="15" customHeight="1">
      <c r="A165" s="713"/>
      <c r="B165" s="715"/>
      <c r="C165" s="714"/>
      <c r="D165" s="229"/>
      <c r="E165" s="713"/>
      <c r="F165" s="715"/>
      <c r="G165" s="714"/>
      <c r="H165" s="199"/>
    </row>
    <row r="166" spans="1:13" ht="15" customHeight="1">
      <c r="A166" s="713"/>
      <c r="B166" s="715"/>
      <c r="C166" s="714"/>
      <c r="D166" s="229"/>
      <c r="E166" s="713"/>
      <c r="F166" s="715"/>
      <c r="G166" s="714"/>
      <c r="H166" s="199"/>
    </row>
    <row r="167" spans="1:13" ht="15" customHeight="1" thickBot="1">
      <c r="A167" s="525" t="s">
        <v>9</v>
      </c>
      <c r="B167" s="526"/>
      <c r="C167" s="526"/>
      <c r="D167" s="225">
        <f>SUM(D164:D166)</f>
        <v>0</v>
      </c>
      <c r="E167" s="514" t="s">
        <v>14</v>
      </c>
      <c r="F167" s="515"/>
      <c r="G167" s="515"/>
      <c r="H167" s="181">
        <f>SUM(H164:H166)</f>
        <v>0</v>
      </c>
    </row>
    <row r="168" spans="1:13" ht="15" customHeight="1" thickBot="1">
      <c r="A168" s="106"/>
      <c r="B168" s="106"/>
      <c r="C168" s="106"/>
      <c r="D168" s="271"/>
      <c r="E168" s="106"/>
      <c r="F168" s="106"/>
      <c r="G168" s="106"/>
      <c r="H168" s="271"/>
    </row>
    <row r="169" spans="1:13" ht="15" customHeight="1">
      <c r="A169" s="720" t="s">
        <v>128</v>
      </c>
      <c r="B169" s="721"/>
      <c r="C169" s="721"/>
      <c r="D169" s="721"/>
      <c r="E169" s="721"/>
      <c r="F169" s="721"/>
      <c r="G169" s="721"/>
      <c r="H169" s="722"/>
    </row>
    <row r="170" spans="1:13" ht="15" customHeight="1">
      <c r="A170" s="186"/>
      <c r="B170" s="341"/>
      <c r="C170" s="341"/>
      <c r="D170" s="341"/>
      <c r="E170" s="342" t="s">
        <v>120</v>
      </c>
      <c r="F170" s="348" t="s">
        <v>189</v>
      </c>
      <c r="G170" s="342" t="s">
        <v>33</v>
      </c>
      <c r="H170" s="222" t="s">
        <v>34</v>
      </c>
    </row>
    <row r="171" spans="1:13" ht="15" customHeight="1" thickBot="1">
      <c r="A171" s="512" t="s">
        <v>191</v>
      </c>
      <c r="B171" s="513"/>
      <c r="C171" s="513"/>
      <c r="D171" s="513"/>
      <c r="E171" s="75" t="s">
        <v>121</v>
      </c>
      <c r="F171" s="17" t="s">
        <v>190</v>
      </c>
      <c r="G171" s="75" t="s">
        <v>35</v>
      </c>
      <c r="H171" s="77" t="s">
        <v>36</v>
      </c>
      <c r="I171" s="683"/>
    </row>
    <row r="172" spans="1:13" ht="15" customHeight="1" thickTop="1">
      <c r="A172" s="723"/>
      <c r="B172" s="724"/>
      <c r="C172" s="724"/>
      <c r="D172" s="725"/>
      <c r="E172" s="483"/>
      <c r="F172" s="376"/>
      <c r="G172" s="227"/>
      <c r="H172" s="232">
        <f>E172*G172*(G$9-F172)/365</f>
        <v>0</v>
      </c>
      <c r="I172" s="504" t="str">
        <f>IF(F172&gt;G$9,"Date in column F cannot be later than the date of the statement."," ")</f>
        <v xml:space="preserve"> </v>
      </c>
      <c r="M172" s="79"/>
    </row>
    <row r="173" spans="1:13" ht="15" customHeight="1">
      <c r="A173" s="713"/>
      <c r="B173" s="715"/>
      <c r="C173" s="715"/>
      <c r="D173" s="714"/>
      <c r="E173" s="484"/>
      <c r="F173" s="377"/>
      <c r="G173" s="272"/>
      <c r="H173" s="234">
        <f t="shared" ref="H173:H181" si="5">E173*G173*(G$9-F173)/365</f>
        <v>0</v>
      </c>
      <c r="I173" s="504" t="str">
        <f t="shared" ref="I173:I181" si="6">IF(F173&gt;G$9,"Date in column F cannot be later than the date of the statement."," ")</f>
        <v xml:space="preserve"> </v>
      </c>
      <c r="M173" s="79" t="str">
        <f>IF(F173&gt;G$9,G$9," ")</f>
        <v xml:space="preserve"> </v>
      </c>
    </row>
    <row r="174" spans="1:13" ht="15" customHeight="1">
      <c r="A174" s="713"/>
      <c r="B174" s="715"/>
      <c r="C174" s="715"/>
      <c r="D174" s="714"/>
      <c r="E174" s="484"/>
      <c r="F174" s="377"/>
      <c r="G174" s="229"/>
      <c r="H174" s="234">
        <f t="shared" si="5"/>
        <v>0</v>
      </c>
      <c r="I174" s="504" t="str">
        <f t="shared" si="6"/>
        <v xml:space="preserve"> </v>
      </c>
      <c r="M174" s="79" t="str">
        <f>IF(F174&gt;G$9,G$9," ")</f>
        <v xml:space="preserve"> </v>
      </c>
    </row>
    <row r="175" spans="1:13" ht="15" customHeight="1">
      <c r="A175" s="713"/>
      <c r="B175" s="715"/>
      <c r="C175" s="715"/>
      <c r="D175" s="714"/>
      <c r="E175" s="484"/>
      <c r="F175" s="377"/>
      <c r="G175" s="229"/>
      <c r="H175" s="234">
        <f t="shared" si="5"/>
        <v>0</v>
      </c>
      <c r="I175" s="504" t="str">
        <f t="shared" si="6"/>
        <v xml:space="preserve"> </v>
      </c>
      <c r="M175" s="79" t="str">
        <f>IF(F175&gt;G$9,G$9," ")</f>
        <v xml:space="preserve"> </v>
      </c>
    </row>
    <row r="176" spans="1:13" ht="15" customHeight="1">
      <c r="A176" s="713"/>
      <c r="B176" s="715"/>
      <c r="C176" s="715"/>
      <c r="D176" s="714"/>
      <c r="E176" s="484"/>
      <c r="F176" s="377"/>
      <c r="G176" s="229"/>
      <c r="H176" s="234">
        <f t="shared" si="5"/>
        <v>0</v>
      </c>
      <c r="I176" s="504" t="str">
        <f t="shared" si="6"/>
        <v xml:space="preserve"> </v>
      </c>
      <c r="M176" s="79" t="str">
        <f t="shared" ref="M176:M181" si="7">IF(F176&gt;G$9,G$9," ")</f>
        <v xml:space="preserve"> </v>
      </c>
    </row>
    <row r="177" spans="1:13" ht="15" customHeight="1">
      <c r="A177" s="713"/>
      <c r="B177" s="715"/>
      <c r="C177" s="715"/>
      <c r="D177" s="714"/>
      <c r="E177" s="484"/>
      <c r="F177" s="377"/>
      <c r="G177" s="229"/>
      <c r="H177" s="234">
        <f t="shared" si="5"/>
        <v>0</v>
      </c>
      <c r="I177" s="504" t="str">
        <f t="shared" si="6"/>
        <v xml:space="preserve"> </v>
      </c>
      <c r="M177" s="79" t="str">
        <f t="shared" si="7"/>
        <v xml:space="preserve"> </v>
      </c>
    </row>
    <row r="178" spans="1:13" ht="15" customHeight="1">
      <c r="A178" s="713"/>
      <c r="B178" s="715"/>
      <c r="C178" s="715"/>
      <c r="D178" s="714"/>
      <c r="E178" s="484"/>
      <c r="F178" s="377"/>
      <c r="G178" s="229"/>
      <c r="H178" s="234">
        <f t="shared" si="5"/>
        <v>0</v>
      </c>
      <c r="I178" s="504" t="str">
        <f t="shared" si="6"/>
        <v xml:space="preserve"> </v>
      </c>
      <c r="M178" s="79" t="str">
        <f t="shared" si="7"/>
        <v xml:space="preserve"> </v>
      </c>
    </row>
    <row r="179" spans="1:13" ht="15" customHeight="1">
      <c r="A179" s="713"/>
      <c r="B179" s="715"/>
      <c r="C179" s="715"/>
      <c r="D179" s="714"/>
      <c r="E179" s="484"/>
      <c r="F179" s="377"/>
      <c r="G179" s="229"/>
      <c r="H179" s="234">
        <f t="shared" si="5"/>
        <v>0</v>
      </c>
      <c r="I179" s="504" t="str">
        <f t="shared" si="6"/>
        <v xml:space="preserve"> </v>
      </c>
      <c r="M179" s="79" t="str">
        <f t="shared" si="7"/>
        <v xml:space="preserve"> </v>
      </c>
    </row>
    <row r="180" spans="1:13" ht="15" customHeight="1">
      <c r="A180" s="713"/>
      <c r="B180" s="715"/>
      <c r="C180" s="715"/>
      <c r="D180" s="714"/>
      <c r="E180" s="484"/>
      <c r="F180" s="377"/>
      <c r="G180" s="229"/>
      <c r="H180" s="234">
        <f>E180*G180*(G$9-F180)/365</f>
        <v>0</v>
      </c>
      <c r="I180" s="504" t="str">
        <f t="shared" si="6"/>
        <v xml:space="preserve"> </v>
      </c>
      <c r="M180" s="79" t="str">
        <f t="shared" si="7"/>
        <v xml:space="preserve"> </v>
      </c>
    </row>
    <row r="181" spans="1:13" ht="15" customHeight="1">
      <c r="A181" s="713"/>
      <c r="B181" s="715"/>
      <c r="C181" s="715"/>
      <c r="D181" s="714"/>
      <c r="E181" s="484"/>
      <c r="F181" s="377"/>
      <c r="G181" s="273"/>
      <c r="H181" s="237">
        <f t="shared" si="5"/>
        <v>0</v>
      </c>
      <c r="I181" s="504" t="str">
        <f t="shared" si="6"/>
        <v xml:space="preserve"> </v>
      </c>
      <c r="M181" s="79" t="str">
        <f t="shared" si="7"/>
        <v xml:space="preserve"> </v>
      </c>
    </row>
    <row r="182" spans="1:13" ht="15" customHeight="1" thickBot="1">
      <c r="A182" s="525" t="s">
        <v>9</v>
      </c>
      <c r="B182" s="526"/>
      <c r="C182" s="526"/>
      <c r="D182" s="515"/>
      <c r="E182" s="250" t="s">
        <v>6</v>
      </c>
      <c r="F182" s="250" t="s">
        <v>6</v>
      </c>
      <c r="G182" s="225">
        <f>SUM(G172:G181)</f>
        <v>0</v>
      </c>
      <c r="H182" s="181">
        <f>SUM(H172:H181)</f>
        <v>0</v>
      </c>
      <c r="I182" s="503" t="str">
        <f>IF(H182,"NOTE: Accrued interest is being calculated based on the statement date in cell G9 of "&amp;TEXT(G9,"mm/dd/yyyy"),"")</f>
        <v/>
      </c>
      <c r="J182" s="502"/>
      <c r="M182" s="83"/>
    </row>
    <row r="183" spans="1:13" ht="15" customHeight="1" thickBot="1">
      <c r="A183" s="12"/>
      <c r="B183" s="12"/>
      <c r="C183" s="12"/>
      <c r="D183" s="12"/>
      <c r="E183" s="12"/>
      <c r="F183" s="12"/>
      <c r="G183" s="15"/>
      <c r="H183" s="15"/>
      <c r="I183" s="683"/>
    </row>
    <row r="184" spans="1:13" ht="15" customHeight="1">
      <c r="A184" s="720" t="s">
        <v>122</v>
      </c>
      <c r="B184" s="721"/>
      <c r="C184" s="721"/>
      <c r="D184" s="721"/>
      <c r="E184" s="721"/>
      <c r="F184" s="721"/>
      <c r="G184" s="721"/>
      <c r="H184" s="722"/>
      <c r="I184" s="683"/>
    </row>
    <row r="185" spans="1:13" ht="15" customHeight="1">
      <c r="A185" s="201"/>
      <c r="B185" s="106"/>
      <c r="C185" s="74" t="s">
        <v>36</v>
      </c>
      <c r="D185" s="348" t="s">
        <v>189</v>
      </c>
      <c r="E185" s="74" t="s">
        <v>33</v>
      </c>
      <c r="F185" s="74" t="s">
        <v>129</v>
      </c>
      <c r="G185" s="74" t="s">
        <v>131</v>
      </c>
      <c r="H185" s="78" t="s">
        <v>34</v>
      </c>
      <c r="I185" s="683"/>
    </row>
    <row r="186" spans="1:13" ht="15" customHeight="1" thickBot="1">
      <c r="A186" s="512" t="s">
        <v>191</v>
      </c>
      <c r="B186" s="513"/>
      <c r="C186" s="75" t="s">
        <v>121</v>
      </c>
      <c r="D186" s="17" t="s">
        <v>190</v>
      </c>
      <c r="E186" s="75" t="s">
        <v>35</v>
      </c>
      <c r="F186" s="75" t="s">
        <v>130</v>
      </c>
      <c r="G186" s="75" t="s">
        <v>132</v>
      </c>
      <c r="H186" s="77" t="s">
        <v>36</v>
      </c>
      <c r="I186" s="683"/>
    </row>
    <row r="187" spans="1:13" ht="15" customHeight="1" thickTop="1">
      <c r="A187" s="716"/>
      <c r="B187" s="717"/>
      <c r="C187" s="374"/>
      <c r="D187" s="375"/>
      <c r="E187" s="285"/>
      <c r="F187" s="286"/>
      <c r="G187" s="242">
        <f>(E187-F187)</f>
        <v>0</v>
      </c>
      <c r="H187" s="243">
        <f>E187*C187*(G$9-D187)/365</f>
        <v>0</v>
      </c>
      <c r="I187" s="684" t="str">
        <f>IF(D187&gt;G$9,"Date in column F cannot be later than the date of the statement."," ")</f>
        <v xml:space="preserve"> </v>
      </c>
      <c r="M187" s="80" t="str">
        <f>IF(D187&gt;G$9,G$9," ")</f>
        <v xml:space="preserve"> </v>
      </c>
    </row>
    <row r="188" spans="1:13" ht="15" customHeight="1">
      <c r="A188" s="718"/>
      <c r="B188" s="719"/>
      <c r="C188" s="374"/>
      <c r="D188" s="375"/>
      <c r="E188" s="285"/>
      <c r="F188" s="286"/>
      <c r="G188" s="179">
        <f t="shared" ref="G188:G196" si="8">(E188-F188)</f>
        <v>0</v>
      </c>
      <c r="H188" s="243">
        <f t="shared" ref="H188:H196" si="9">E188*C188*(G$9-D188)/365</f>
        <v>0</v>
      </c>
      <c r="I188" s="684" t="str">
        <f t="shared" ref="I188:I196" si="10">IF(D188&gt;G$9,"Date in column F cannot be later than the date of the statement."," ")</f>
        <v xml:space="preserve"> </v>
      </c>
      <c r="M188" s="80" t="str">
        <f t="shared" ref="M188:M196" si="11">IF(D188&gt;G$9,G$9," ")</f>
        <v xml:space="preserve"> </v>
      </c>
    </row>
    <row r="189" spans="1:13" ht="15" customHeight="1">
      <c r="A189" s="713"/>
      <c r="B189" s="714"/>
      <c r="C189" s="274"/>
      <c r="D189" s="244"/>
      <c r="E189" s="275"/>
      <c r="F189" s="275"/>
      <c r="G189" s="179">
        <f t="shared" si="8"/>
        <v>0</v>
      </c>
      <c r="H189" s="243">
        <f t="shared" si="9"/>
        <v>0</v>
      </c>
      <c r="I189" s="684" t="str">
        <f t="shared" si="10"/>
        <v xml:space="preserve"> </v>
      </c>
      <c r="J189" s="16"/>
      <c r="M189" s="80" t="str">
        <f t="shared" si="11"/>
        <v xml:space="preserve"> </v>
      </c>
    </row>
    <row r="190" spans="1:13" ht="15" customHeight="1">
      <c r="A190" s="713"/>
      <c r="B190" s="714"/>
      <c r="C190" s="274"/>
      <c r="D190" s="244"/>
      <c r="E190" s="275"/>
      <c r="F190" s="275"/>
      <c r="G190" s="179">
        <f t="shared" si="8"/>
        <v>0</v>
      </c>
      <c r="H190" s="243">
        <f t="shared" si="9"/>
        <v>0</v>
      </c>
      <c r="I190" s="684" t="str">
        <f t="shared" si="10"/>
        <v xml:space="preserve"> </v>
      </c>
      <c r="M190" s="80" t="str">
        <f t="shared" si="11"/>
        <v xml:space="preserve"> </v>
      </c>
    </row>
    <row r="191" spans="1:13" ht="15" customHeight="1">
      <c r="A191" s="713"/>
      <c r="B191" s="714"/>
      <c r="C191" s="274"/>
      <c r="D191" s="244"/>
      <c r="E191" s="275"/>
      <c r="F191" s="275"/>
      <c r="G191" s="179">
        <f t="shared" si="8"/>
        <v>0</v>
      </c>
      <c r="H191" s="243">
        <f>E191*C191*(G$9-D191)/365</f>
        <v>0</v>
      </c>
      <c r="I191" s="684" t="str">
        <f t="shared" si="10"/>
        <v xml:space="preserve"> </v>
      </c>
      <c r="M191" s="80" t="str">
        <f t="shared" si="11"/>
        <v xml:space="preserve"> </v>
      </c>
    </row>
    <row r="192" spans="1:13" ht="15" customHeight="1">
      <c r="A192" s="713"/>
      <c r="B192" s="714"/>
      <c r="C192" s="245"/>
      <c r="D192" s="239"/>
      <c r="E192" s="246"/>
      <c r="F192" s="246"/>
      <c r="G192" s="179">
        <f t="shared" si="8"/>
        <v>0</v>
      </c>
      <c r="H192" s="243">
        <f t="shared" si="9"/>
        <v>0</v>
      </c>
      <c r="I192" s="684" t="str">
        <f t="shared" si="10"/>
        <v xml:space="preserve"> </v>
      </c>
      <c r="M192" s="80" t="str">
        <f t="shared" si="11"/>
        <v xml:space="preserve"> </v>
      </c>
    </row>
    <row r="193" spans="1:13" ht="15" customHeight="1">
      <c r="A193" s="713"/>
      <c r="B193" s="714"/>
      <c r="C193" s="245"/>
      <c r="D193" s="239"/>
      <c r="E193" s="246"/>
      <c r="F193" s="246"/>
      <c r="G193" s="179">
        <f t="shared" si="8"/>
        <v>0</v>
      </c>
      <c r="H193" s="243">
        <f t="shared" si="9"/>
        <v>0</v>
      </c>
      <c r="I193" s="684" t="str">
        <f t="shared" si="10"/>
        <v xml:space="preserve"> </v>
      </c>
      <c r="M193" s="80" t="str">
        <f t="shared" si="11"/>
        <v xml:space="preserve"> </v>
      </c>
    </row>
    <row r="194" spans="1:13" ht="15" customHeight="1">
      <c r="A194" s="713"/>
      <c r="B194" s="714"/>
      <c r="C194" s="245"/>
      <c r="D194" s="239"/>
      <c r="E194" s="246"/>
      <c r="F194" s="246"/>
      <c r="G194" s="179">
        <f t="shared" si="8"/>
        <v>0</v>
      </c>
      <c r="H194" s="243">
        <f t="shared" si="9"/>
        <v>0</v>
      </c>
      <c r="I194" s="684" t="str">
        <f t="shared" si="10"/>
        <v xml:space="preserve"> </v>
      </c>
      <c r="M194" s="80" t="str">
        <f t="shared" si="11"/>
        <v xml:space="preserve"> </v>
      </c>
    </row>
    <row r="195" spans="1:13" ht="15" customHeight="1">
      <c r="A195" s="713"/>
      <c r="B195" s="714"/>
      <c r="C195" s="245"/>
      <c r="D195" s="239"/>
      <c r="E195" s="246"/>
      <c r="F195" s="246"/>
      <c r="G195" s="179">
        <f t="shared" si="8"/>
        <v>0</v>
      </c>
      <c r="H195" s="243">
        <f t="shared" si="9"/>
        <v>0</v>
      </c>
      <c r="I195" s="684" t="str">
        <f t="shared" si="10"/>
        <v xml:space="preserve"> </v>
      </c>
      <c r="M195" s="80" t="str">
        <f t="shared" si="11"/>
        <v xml:space="preserve"> </v>
      </c>
    </row>
    <row r="196" spans="1:13" ht="15" customHeight="1">
      <c r="A196" s="713"/>
      <c r="B196" s="714"/>
      <c r="C196" s="247"/>
      <c r="D196" s="239"/>
      <c r="E196" s="248"/>
      <c r="F196" s="248"/>
      <c r="G196" s="179">
        <f t="shared" si="8"/>
        <v>0</v>
      </c>
      <c r="H196" s="249">
        <f t="shared" si="9"/>
        <v>0</v>
      </c>
      <c r="I196" s="684" t="str">
        <f t="shared" si="10"/>
        <v xml:space="preserve"> </v>
      </c>
      <c r="M196" s="80" t="str">
        <f t="shared" si="11"/>
        <v xml:space="preserve"> </v>
      </c>
    </row>
    <row r="197" spans="1:13" ht="15" customHeight="1" thickBot="1">
      <c r="A197" s="527" t="s">
        <v>9</v>
      </c>
      <c r="B197" s="528"/>
      <c r="C197" s="276" t="s">
        <v>6</v>
      </c>
      <c r="D197" s="276" t="s">
        <v>6</v>
      </c>
      <c r="E197" s="225">
        <f>SUM(E187:E196)</f>
        <v>0</v>
      </c>
      <c r="F197" s="225">
        <f>SUM(F187:F196)</f>
        <v>0</v>
      </c>
      <c r="G197" s="225">
        <f>SUM(G187:G196)</f>
        <v>0</v>
      </c>
      <c r="H197" s="181">
        <f>SUM(H187:H196)</f>
        <v>0</v>
      </c>
      <c r="I197" s="503" t="str">
        <f>IF(H197,"NOTE: Accrued interest is being calculated based on the statement date in cell G9 of "&amp;TEXT(G9,"mm/dd/yyyy"),"")</f>
        <v/>
      </c>
      <c r="J197" s="18"/>
    </row>
    <row r="198" spans="1:13" ht="15" customHeight="1">
      <c r="A198" s="11"/>
      <c r="B198" s="11"/>
      <c r="C198" s="11"/>
      <c r="D198" s="11"/>
      <c r="E198" s="11"/>
      <c r="F198" s="11"/>
      <c r="G198" s="11"/>
      <c r="H198" s="11"/>
      <c r="I198" s="683"/>
    </row>
    <row r="199" spans="1:13" ht="15" customHeight="1">
      <c r="A199" s="19"/>
      <c r="B199" s="11"/>
      <c r="C199" s="11"/>
      <c r="D199" s="11"/>
      <c r="E199" s="11"/>
      <c r="F199" s="11"/>
      <c r="G199" s="11"/>
      <c r="H199" s="11"/>
      <c r="I199" s="683"/>
    </row>
    <row r="200" spans="1:13" ht="15" customHeight="1">
      <c r="A200" s="19"/>
      <c r="B200" s="11"/>
      <c r="C200" s="11"/>
      <c r="D200" s="11"/>
      <c r="E200" s="11"/>
      <c r="F200" s="11"/>
      <c r="G200" s="11"/>
      <c r="H200" s="11"/>
    </row>
  </sheetData>
  <sheetProtection sheet="1" objects="1" scenarios="1"/>
  <mergeCells count="144">
    <mergeCell ref="A7:H7"/>
    <mergeCell ref="A15:G15"/>
    <mergeCell ref="A13:G13"/>
    <mergeCell ref="A14:G14"/>
    <mergeCell ref="A17:G17"/>
    <mergeCell ref="A3:H3"/>
    <mergeCell ref="A5:D5"/>
    <mergeCell ref="A22:D22"/>
    <mergeCell ref="A23:D23"/>
    <mergeCell ref="A24:D24"/>
    <mergeCell ref="A25:D25"/>
    <mergeCell ref="B9:D9"/>
    <mergeCell ref="A21:D21"/>
    <mergeCell ref="A30:D30"/>
    <mergeCell ref="A16:D16"/>
    <mergeCell ref="A11:H11"/>
    <mergeCell ref="A19:H19"/>
    <mergeCell ref="A35:E35"/>
    <mergeCell ref="A36:E36"/>
    <mergeCell ref="A26:D26"/>
    <mergeCell ref="A27:D27"/>
    <mergeCell ref="A28:D28"/>
    <mergeCell ref="A29:D29"/>
    <mergeCell ref="A45:D45"/>
    <mergeCell ref="A46:D46"/>
    <mergeCell ref="A33:H33"/>
    <mergeCell ref="A41:H41"/>
    <mergeCell ref="A51:D51"/>
    <mergeCell ref="A52:D52"/>
    <mergeCell ref="A37:E37"/>
    <mergeCell ref="A38:E38"/>
    <mergeCell ref="A43:D43"/>
    <mergeCell ref="A44:D44"/>
    <mergeCell ref="A62:C62"/>
    <mergeCell ref="A63:C63"/>
    <mergeCell ref="A64:C64"/>
    <mergeCell ref="A49:H49"/>
    <mergeCell ref="A56:H56"/>
    <mergeCell ref="A65:C65"/>
    <mergeCell ref="A53:D53"/>
    <mergeCell ref="A59:C59"/>
    <mergeCell ref="A60:C60"/>
    <mergeCell ref="A61:C61"/>
    <mergeCell ref="A70:C70"/>
    <mergeCell ref="A71:C71"/>
    <mergeCell ref="A76:D76"/>
    <mergeCell ref="A66:C66"/>
    <mergeCell ref="A67:C67"/>
    <mergeCell ref="A68:C68"/>
    <mergeCell ref="A69:C69"/>
    <mergeCell ref="A74:H74"/>
    <mergeCell ref="A81:D81"/>
    <mergeCell ref="A82:D82"/>
    <mergeCell ref="A83:D83"/>
    <mergeCell ref="A84:D84"/>
    <mergeCell ref="A77:D77"/>
    <mergeCell ref="A78:D78"/>
    <mergeCell ref="A79:D79"/>
    <mergeCell ref="A80:D80"/>
    <mergeCell ref="A93:C93"/>
    <mergeCell ref="A91:D91"/>
    <mergeCell ref="E93:G93"/>
    <mergeCell ref="A94:C94"/>
    <mergeCell ref="E94:G94"/>
    <mergeCell ref="A85:D85"/>
    <mergeCell ref="A86:D86"/>
    <mergeCell ref="A87:D87"/>
    <mergeCell ref="A88:D88"/>
    <mergeCell ref="A111:E111"/>
    <mergeCell ref="A112:E112"/>
    <mergeCell ref="E91:H91"/>
    <mergeCell ref="A108:H108"/>
    <mergeCell ref="A113:E113"/>
    <mergeCell ref="A114:E114"/>
    <mergeCell ref="A95:C95"/>
    <mergeCell ref="A96:C96"/>
    <mergeCell ref="E95:G95"/>
    <mergeCell ref="E96:G96"/>
    <mergeCell ref="A119:E119"/>
    <mergeCell ref="A120:E120"/>
    <mergeCell ref="A115:E115"/>
    <mergeCell ref="A116:E116"/>
    <mergeCell ref="A117:E117"/>
    <mergeCell ref="A118:E118"/>
    <mergeCell ref="A98:H98"/>
    <mergeCell ref="A100:H100"/>
    <mergeCell ref="A102:E102"/>
    <mergeCell ref="A103:E103"/>
    <mergeCell ref="A104:E104"/>
    <mergeCell ref="A105:E105"/>
    <mergeCell ref="A123:H123"/>
    <mergeCell ref="A132:H132"/>
    <mergeCell ref="A146:D146"/>
    <mergeCell ref="A147:D147"/>
    <mergeCell ref="A148:D148"/>
    <mergeCell ref="A149:D149"/>
    <mergeCell ref="A152:H152"/>
    <mergeCell ref="A126:F126"/>
    <mergeCell ref="A127:F127"/>
    <mergeCell ref="A128:F128"/>
    <mergeCell ref="A129:F129"/>
    <mergeCell ref="A138:F138"/>
    <mergeCell ref="A137:F137"/>
    <mergeCell ref="A136:F136"/>
    <mergeCell ref="A135:F135"/>
    <mergeCell ref="A141:H141"/>
    <mergeCell ref="A154:G154"/>
    <mergeCell ref="A153:F153"/>
    <mergeCell ref="E164:G164"/>
    <mergeCell ref="E165:G165"/>
    <mergeCell ref="E166:G166"/>
    <mergeCell ref="A172:D172"/>
    <mergeCell ref="A173:D173"/>
    <mergeCell ref="A164:C164"/>
    <mergeCell ref="A165:C165"/>
    <mergeCell ref="A166:C166"/>
    <mergeCell ref="A155:G155"/>
    <mergeCell ref="A156:G156"/>
    <mergeCell ref="A157:G157"/>
    <mergeCell ref="A158:G158"/>
    <mergeCell ref="A159:G159"/>
    <mergeCell ref="A160:G160"/>
    <mergeCell ref="A162:D162"/>
    <mergeCell ref="E162:H162"/>
    <mergeCell ref="A169:H169"/>
    <mergeCell ref="A194:B194"/>
    <mergeCell ref="A195:B195"/>
    <mergeCell ref="A196:B196"/>
    <mergeCell ref="A189:B189"/>
    <mergeCell ref="A190:B190"/>
    <mergeCell ref="A191:B191"/>
    <mergeCell ref="A192:B192"/>
    <mergeCell ref="A174:D174"/>
    <mergeCell ref="A175:D175"/>
    <mergeCell ref="A187:B187"/>
    <mergeCell ref="A188:B188"/>
    <mergeCell ref="A180:D180"/>
    <mergeCell ref="A181:D181"/>
    <mergeCell ref="A176:D176"/>
    <mergeCell ref="A177:D177"/>
    <mergeCell ref="A178:D178"/>
    <mergeCell ref="A179:D179"/>
    <mergeCell ref="A193:B193"/>
    <mergeCell ref="A184:H184"/>
  </mergeCells>
  <phoneticPr fontId="4" type="noConversion"/>
  <hyperlinks>
    <hyperlink ref="A3:B3" r:id="rId1" display="Estimating the Field Capacity of Farm Machines"/>
    <hyperlink ref="A3:D3" r:id="rId2" display="See the Financial Files for more information."/>
    <hyperlink ref="I172" location="'Beg Schedules'!G9" display="'Beg Schedules'!G9"/>
    <hyperlink ref="I182" location="'Beg Schedules'!G9" display="'Beg Schedules'!G9"/>
    <hyperlink ref="I173:I181" location="'Beg Schedules'!G9" display="'Beg Schedules'!G9"/>
    <hyperlink ref="I197" location="'Beg Schedules'!G9" display="'Beg Schedules'!G9"/>
  </hyperlinks>
  <pageMargins left="0.75" right="0.75" top="0.75" bottom="0.75" header="0.5" footer="0.5"/>
  <pageSetup scale="78" fitToHeight="4" orientation="portrait" horizontalDpi="1200" verticalDpi="1200" r:id="rId3"/>
  <headerFooter alignWithMargins="0">
    <oddHeader>&amp;LIowa State University Extension and Outreach&amp;RAg Decision Maker C3-56</oddHeader>
    <oddFooter>&amp;Lwww.extension.iastate.edu/agdm/wholefarm/xls/c3-56comprfinstatements.xlsx&amp;R&amp;A</oddFooter>
  </headerFooter>
  <rowBreaks count="2" manualBreakCount="2">
    <brk id="54" max="7" man="1"/>
    <brk id="98" max="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autoPageBreaks="0" fitToPage="1"/>
  </sheetPr>
  <dimension ref="A1:M211"/>
  <sheetViews>
    <sheetView showGridLines="0" zoomScaleNormal="100" workbookViewId="0"/>
  </sheetViews>
  <sheetFormatPr defaultColWidth="11.140625" defaultRowHeight="15"/>
  <cols>
    <col min="1" max="1" width="13.85546875" style="9" customWidth="1"/>
    <col min="2" max="3" width="11.42578125" style="9" customWidth="1"/>
    <col min="4" max="8" width="15.7109375" style="9" customWidth="1"/>
    <col min="9" max="9" width="20.7109375" style="9" customWidth="1"/>
    <col min="10" max="16384" width="11.140625" style="9"/>
  </cols>
  <sheetData>
    <row r="1" spans="1:9" s="501" customFormat="1" ht="33.75" customHeight="1" thickBot="1">
      <c r="A1" s="506" t="s">
        <v>184</v>
      </c>
      <c r="B1" s="506"/>
      <c r="C1" s="506"/>
      <c r="D1" s="506"/>
    </row>
    <row r="2" spans="1:9" s="4" customFormat="1" ht="15.75" thickTop="1">
      <c r="A2" s="507" t="s">
        <v>79</v>
      </c>
      <c r="B2" s="508"/>
      <c r="C2" s="509"/>
      <c r="D2" s="509"/>
    </row>
    <row r="3" spans="1:9" s="4" customFormat="1" ht="12.75" customHeight="1">
      <c r="A3" s="801" t="s">
        <v>185</v>
      </c>
      <c r="B3" s="801"/>
      <c r="C3" s="801"/>
      <c r="D3" s="801"/>
      <c r="E3" s="801"/>
      <c r="F3" s="801"/>
      <c r="G3" s="801"/>
      <c r="H3" s="801"/>
      <c r="I3" s="1"/>
    </row>
    <row r="4" spans="1:9" s="4" customFormat="1" ht="7.35" customHeight="1">
      <c r="A4" s="509"/>
      <c r="B4" s="509"/>
      <c r="C4" s="509"/>
      <c r="D4" s="509"/>
    </row>
    <row r="5" spans="1:9" s="4" customFormat="1" ht="12.75">
      <c r="A5" s="793" t="s">
        <v>187</v>
      </c>
      <c r="B5" s="794"/>
      <c r="C5" s="794"/>
      <c r="D5" s="795"/>
    </row>
    <row r="6" spans="1:9" ht="15" customHeight="1"/>
    <row r="7" spans="1:9" ht="15" customHeight="1">
      <c r="A7" s="860" t="s">
        <v>107</v>
      </c>
      <c r="B7" s="860"/>
      <c r="C7" s="860"/>
      <c r="D7" s="860"/>
      <c r="E7" s="860"/>
      <c r="F7" s="860"/>
      <c r="G7" s="860"/>
      <c r="H7" s="860"/>
    </row>
    <row r="8" spans="1:9" ht="15" customHeight="1"/>
    <row r="9" spans="1:9" ht="15" customHeight="1">
      <c r="A9" s="510" t="s">
        <v>1</v>
      </c>
      <c r="B9" s="855">
        <f>'Beg Schedules'!B9:D9</f>
        <v>0</v>
      </c>
      <c r="C9" s="856"/>
      <c r="D9" s="857"/>
      <c r="E9" s="169"/>
      <c r="F9" s="98" t="s">
        <v>2</v>
      </c>
      <c r="G9" s="10"/>
      <c r="H9" s="11"/>
      <c r="I9" s="11"/>
    </row>
    <row r="10" spans="1:9" ht="15" customHeight="1" thickBot="1">
      <c r="A10" s="98"/>
      <c r="B10" s="170"/>
      <c r="C10" s="171"/>
      <c r="D10" s="171"/>
      <c r="E10" s="169"/>
      <c r="F10" s="169"/>
      <c r="G10" s="172"/>
      <c r="H10" s="11"/>
      <c r="I10" s="11"/>
    </row>
    <row r="11" spans="1:9" ht="15" customHeight="1">
      <c r="A11" s="720" t="s">
        <v>175</v>
      </c>
      <c r="B11" s="721"/>
      <c r="C11" s="721"/>
      <c r="D11" s="721"/>
      <c r="E11" s="721"/>
      <c r="F11" s="721"/>
      <c r="G11" s="721"/>
      <c r="H11" s="722"/>
      <c r="I11" s="11"/>
    </row>
    <row r="12" spans="1:9" ht="15" customHeight="1" thickBot="1">
      <c r="A12" s="511" t="s">
        <v>18</v>
      </c>
      <c r="B12" s="524"/>
      <c r="C12" s="524"/>
      <c r="D12" s="524"/>
      <c r="E12" s="524"/>
      <c r="F12" s="524"/>
      <c r="G12" s="531"/>
      <c r="H12" s="70" t="s">
        <v>134</v>
      </c>
      <c r="I12" s="11"/>
    </row>
    <row r="13" spans="1:9" ht="15" customHeight="1" thickTop="1">
      <c r="A13" s="861"/>
      <c r="B13" s="862"/>
      <c r="C13" s="862"/>
      <c r="D13" s="862"/>
      <c r="E13" s="862"/>
      <c r="F13" s="862"/>
      <c r="G13" s="862"/>
      <c r="H13" s="251"/>
      <c r="I13" s="11"/>
    </row>
    <row r="14" spans="1:9" ht="15" customHeight="1">
      <c r="A14" s="784"/>
      <c r="B14" s="785"/>
      <c r="C14" s="785"/>
      <c r="D14" s="785"/>
      <c r="E14" s="785"/>
      <c r="F14" s="785"/>
      <c r="G14" s="785"/>
      <c r="H14" s="456"/>
      <c r="I14" s="11"/>
    </row>
    <row r="15" spans="1:9" ht="15" customHeight="1">
      <c r="A15" s="784"/>
      <c r="B15" s="785"/>
      <c r="C15" s="785"/>
      <c r="D15" s="785"/>
      <c r="E15" s="785"/>
      <c r="F15" s="785"/>
      <c r="G15" s="785"/>
      <c r="H15" s="456"/>
      <c r="I15" s="11"/>
    </row>
    <row r="16" spans="1:9" ht="15" customHeight="1">
      <c r="A16" s="858" t="s">
        <v>14</v>
      </c>
      <c r="B16" s="859"/>
      <c r="C16" s="859"/>
      <c r="D16" s="859"/>
      <c r="E16" s="532"/>
      <c r="F16" s="532"/>
      <c r="G16" s="533"/>
      <c r="H16" s="457">
        <f>SUM(H13:H15)</f>
        <v>0</v>
      </c>
      <c r="I16" s="11"/>
    </row>
    <row r="17" spans="1:9" ht="15" customHeight="1" thickBot="1">
      <c r="A17" s="790" t="s">
        <v>342</v>
      </c>
      <c r="B17" s="791"/>
      <c r="C17" s="791"/>
      <c r="D17" s="791"/>
      <c r="E17" s="791"/>
      <c r="F17" s="791"/>
      <c r="G17" s="791"/>
      <c r="H17" s="458"/>
      <c r="I17" s="11"/>
    </row>
    <row r="18" spans="1:9" ht="15" customHeight="1" thickBot="1">
      <c r="A18" s="116"/>
      <c r="B18" s="116"/>
      <c r="C18" s="116"/>
      <c r="D18" s="116"/>
      <c r="E18" s="176"/>
      <c r="F18" s="177"/>
      <c r="G18" s="178"/>
      <c r="H18" s="179"/>
      <c r="I18" s="11"/>
    </row>
    <row r="19" spans="1:9" ht="15" customHeight="1">
      <c r="A19" s="720" t="s">
        <v>95</v>
      </c>
      <c r="B19" s="721"/>
      <c r="C19" s="721"/>
      <c r="D19" s="721"/>
      <c r="E19" s="721"/>
      <c r="F19" s="721"/>
      <c r="G19" s="721"/>
      <c r="H19" s="722"/>
      <c r="I19" s="11"/>
    </row>
    <row r="20" spans="1:9" ht="15" customHeight="1" thickBot="1">
      <c r="A20" s="511" t="s">
        <v>18</v>
      </c>
      <c r="B20" s="524"/>
      <c r="C20" s="524"/>
      <c r="D20" s="524"/>
      <c r="E20" s="174" t="s">
        <v>3</v>
      </c>
      <c r="F20" s="174" t="s">
        <v>4</v>
      </c>
      <c r="G20" s="174" t="s">
        <v>100</v>
      </c>
      <c r="H20" s="180" t="s">
        <v>5</v>
      </c>
      <c r="I20" s="11"/>
    </row>
    <row r="21" spans="1:9" ht="15" customHeight="1" thickTop="1">
      <c r="A21" s="769"/>
      <c r="B21" s="770"/>
      <c r="C21" s="770"/>
      <c r="D21" s="771"/>
      <c r="E21" s="368"/>
      <c r="F21" s="283"/>
      <c r="G21" s="369"/>
      <c r="H21" s="153">
        <f t="shared" ref="H21:H30" si="0">(E21*G21)</f>
        <v>0</v>
      </c>
      <c r="I21" s="11"/>
    </row>
    <row r="22" spans="1:9" ht="15" customHeight="1">
      <c r="A22" s="759"/>
      <c r="B22" s="760"/>
      <c r="C22" s="760"/>
      <c r="D22" s="761"/>
      <c r="E22" s="355"/>
      <c r="F22" s="370"/>
      <c r="G22" s="371"/>
      <c r="H22" s="153">
        <f t="shared" si="0"/>
        <v>0</v>
      </c>
      <c r="I22" s="11"/>
    </row>
    <row r="23" spans="1:9" ht="15" customHeight="1">
      <c r="A23" s="759"/>
      <c r="B23" s="760"/>
      <c r="C23" s="760"/>
      <c r="D23" s="761"/>
      <c r="E23" s="284"/>
      <c r="F23" s="372"/>
      <c r="G23" s="321"/>
      <c r="H23" s="153">
        <f t="shared" si="0"/>
        <v>0</v>
      </c>
      <c r="I23" s="11"/>
    </row>
    <row r="24" spans="1:9" ht="15" customHeight="1">
      <c r="A24" s="759"/>
      <c r="B24" s="760"/>
      <c r="C24" s="760"/>
      <c r="D24" s="761"/>
      <c r="E24" s="373"/>
      <c r="F24" s="320"/>
      <c r="G24" s="314"/>
      <c r="H24" s="153">
        <f t="shared" si="0"/>
        <v>0</v>
      </c>
      <c r="I24" s="11"/>
    </row>
    <row r="25" spans="1:9" ht="15" customHeight="1">
      <c r="A25" s="759"/>
      <c r="B25" s="760"/>
      <c r="C25" s="760"/>
      <c r="D25" s="761"/>
      <c r="E25" s="373"/>
      <c r="F25" s="320"/>
      <c r="G25" s="314"/>
      <c r="H25" s="153">
        <f t="shared" si="0"/>
        <v>0</v>
      </c>
      <c r="I25" s="11"/>
    </row>
    <row r="26" spans="1:9" ht="15" customHeight="1">
      <c r="A26" s="759"/>
      <c r="B26" s="760"/>
      <c r="C26" s="760"/>
      <c r="D26" s="761"/>
      <c r="E26" s="373"/>
      <c r="F26" s="320"/>
      <c r="G26" s="314"/>
      <c r="H26" s="153">
        <f t="shared" si="0"/>
        <v>0</v>
      </c>
      <c r="I26" s="11"/>
    </row>
    <row r="27" spans="1:9" ht="15" customHeight="1">
      <c r="A27" s="759"/>
      <c r="B27" s="760"/>
      <c r="C27" s="760"/>
      <c r="D27" s="761"/>
      <c r="E27" s="373"/>
      <c r="F27" s="320"/>
      <c r="G27" s="314"/>
      <c r="H27" s="153">
        <f t="shared" si="0"/>
        <v>0</v>
      </c>
      <c r="I27" s="11"/>
    </row>
    <row r="28" spans="1:9" ht="15" customHeight="1">
      <c r="A28" s="759"/>
      <c r="B28" s="760"/>
      <c r="C28" s="760"/>
      <c r="D28" s="761"/>
      <c r="E28" s="373"/>
      <c r="F28" s="320"/>
      <c r="G28" s="314"/>
      <c r="H28" s="153">
        <f t="shared" si="0"/>
        <v>0</v>
      </c>
      <c r="I28" s="11"/>
    </row>
    <row r="29" spans="1:9" ht="15" customHeight="1">
      <c r="A29" s="759"/>
      <c r="B29" s="760"/>
      <c r="C29" s="760"/>
      <c r="D29" s="761"/>
      <c r="E29" s="373"/>
      <c r="F29" s="320"/>
      <c r="G29" s="314"/>
      <c r="H29" s="153">
        <f t="shared" si="0"/>
        <v>0</v>
      </c>
      <c r="I29" s="11"/>
    </row>
    <row r="30" spans="1:9" ht="15" customHeight="1">
      <c r="A30" s="759"/>
      <c r="B30" s="760"/>
      <c r="C30" s="760"/>
      <c r="D30" s="761"/>
      <c r="E30" s="373"/>
      <c r="F30" s="402"/>
      <c r="G30" s="401"/>
      <c r="H30" s="224">
        <f t="shared" si="0"/>
        <v>0</v>
      </c>
      <c r="I30" s="11"/>
    </row>
    <row r="31" spans="1:9" ht="15" customHeight="1" thickBot="1">
      <c r="A31" s="514" t="s">
        <v>14</v>
      </c>
      <c r="B31" s="515"/>
      <c r="C31" s="515"/>
      <c r="D31" s="515"/>
      <c r="E31" s="90" t="s">
        <v>6</v>
      </c>
      <c r="F31" s="90" t="s">
        <v>6</v>
      </c>
      <c r="G31" s="90" t="s">
        <v>6</v>
      </c>
      <c r="H31" s="181">
        <f>SUM(H21:H30)</f>
        <v>0</v>
      </c>
      <c r="I31" s="11"/>
    </row>
    <row r="32" spans="1:9" ht="15" customHeight="1" thickBot="1">
      <c r="A32" s="12"/>
      <c r="B32" s="12"/>
      <c r="C32" s="12"/>
      <c r="D32" s="12"/>
      <c r="E32" s="14"/>
      <c r="F32" s="14"/>
      <c r="G32" s="12"/>
      <c r="H32" s="15"/>
      <c r="I32" s="11"/>
    </row>
    <row r="33" spans="1:9" ht="15" customHeight="1">
      <c r="A33" s="720" t="s">
        <v>113</v>
      </c>
      <c r="B33" s="721"/>
      <c r="C33" s="721"/>
      <c r="D33" s="721"/>
      <c r="E33" s="721"/>
      <c r="F33" s="721"/>
      <c r="G33" s="721"/>
      <c r="H33" s="722"/>
      <c r="I33" s="11"/>
    </row>
    <row r="34" spans="1:9" ht="15" customHeight="1" thickBot="1">
      <c r="A34" s="511" t="s">
        <v>18</v>
      </c>
      <c r="B34" s="524"/>
      <c r="C34" s="524"/>
      <c r="D34" s="524"/>
      <c r="E34" s="524"/>
      <c r="F34" s="174" t="s">
        <v>7</v>
      </c>
      <c r="G34" s="173" t="s">
        <v>8</v>
      </c>
      <c r="H34" s="180" t="s">
        <v>5</v>
      </c>
      <c r="I34" s="11"/>
    </row>
    <row r="35" spans="1:9" ht="15" customHeight="1" thickTop="1">
      <c r="A35" s="723"/>
      <c r="B35" s="724"/>
      <c r="C35" s="724"/>
      <c r="D35" s="724"/>
      <c r="E35" s="725"/>
      <c r="F35" s="182"/>
      <c r="G35" s="334"/>
      <c r="H35" s="153">
        <f>F35*G35</f>
        <v>0</v>
      </c>
      <c r="I35" s="11"/>
    </row>
    <row r="36" spans="1:9" ht="15" customHeight="1">
      <c r="A36" s="713"/>
      <c r="B36" s="715"/>
      <c r="C36" s="715"/>
      <c r="D36" s="715"/>
      <c r="E36" s="714"/>
      <c r="F36" s="183"/>
      <c r="G36" s="334"/>
      <c r="H36" s="153">
        <f>F36*G36</f>
        <v>0</v>
      </c>
      <c r="I36" s="11"/>
    </row>
    <row r="37" spans="1:9" ht="15" customHeight="1">
      <c r="A37" s="713"/>
      <c r="B37" s="715"/>
      <c r="C37" s="715"/>
      <c r="D37" s="715"/>
      <c r="E37" s="714"/>
      <c r="F37" s="183"/>
      <c r="G37" s="334"/>
      <c r="H37" s="153">
        <f>F37*G37</f>
        <v>0</v>
      </c>
      <c r="I37" s="11"/>
    </row>
    <row r="38" spans="1:9" ht="15" customHeight="1">
      <c r="A38" s="713"/>
      <c r="B38" s="715"/>
      <c r="C38" s="715"/>
      <c r="D38" s="715"/>
      <c r="E38" s="714"/>
      <c r="F38" s="183"/>
      <c r="G38" s="334"/>
      <c r="H38" s="184">
        <f>F38*G38</f>
        <v>0</v>
      </c>
      <c r="I38" s="11"/>
    </row>
    <row r="39" spans="1:9" ht="15" customHeight="1" thickBot="1">
      <c r="A39" s="514" t="s">
        <v>9</v>
      </c>
      <c r="B39" s="515"/>
      <c r="C39" s="515"/>
      <c r="D39" s="515"/>
      <c r="E39" s="515"/>
      <c r="F39" s="89">
        <f>SUM(F35:F38)</f>
        <v>0</v>
      </c>
      <c r="G39" s="90" t="s">
        <v>6</v>
      </c>
      <c r="H39" s="181">
        <f>SUM(H35:H38)</f>
        <v>0</v>
      </c>
      <c r="I39" s="11"/>
    </row>
    <row r="40" spans="1:9" ht="15" customHeight="1" thickBot="1">
      <c r="A40" s="12"/>
      <c r="B40" s="12"/>
      <c r="C40" s="12"/>
      <c r="D40" s="12"/>
      <c r="E40" s="12"/>
      <c r="F40" s="12"/>
      <c r="G40" s="12"/>
      <c r="H40" s="15"/>
      <c r="I40" s="11"/>
    </row>
    <row r="41" spans="1:9" ht="15" customHeight="1">
      <c r="A41" s="720" t="s">
        <v>149</v>
      </c>
      <c r="B41" s="721"/>
      <c r="C41" s="721"/>
      <c r="D41" s="721"/>
      <c r="E41" s="721"/>
      <c r="F41" s="721"/>
      <c r="G41" s="721"/>
      <c r="H41" s="722"/>
      <c r="I41" s="11"/>
    </row>
    <row r="42" spans="1:9" ht="15" customHeight="1" thickBot="1">
      <c r="A42" s="511" t="s">
        <v>109</v>
      </c>
      <c r="B42" s="524"/>
      <c r="C42" s="524"/>
      <c r="D42" s="524"/>
      <c r="E42" s="174" t="s">
        <v>3</v>
      </c>
      <c r="F42" s="174" t="s">
        <v>4</v>
      </c>
      <c r="G42" s="173" t="s">
        <v>11</v>
      </c>
      <c r="H42" s="180" t="s">
        <v>5</v>
      </c>
      <c r="I42" s="11"/>
    </row>
    <row r="43" spans="1:9" ht="15" customHeight="1" thickTop="1">
      <c r="A43" s="769"/>
      <c r="B43" s="770"/>
      <c r="C43" s="770"/>
      <c r="D43" s="771"/>
      <c r="E43" s="330"/>
      <c r="F43" s="330"/>
      <c r="G43" s="185"/>
      <c r="H43" s="153">
        <f>(E43*G43)</f>
        <v>0</v>
      </c>
      <c r="I43" s="11"/>
    </row>
    <row r="44" spans="1:9" ht="15" customHeight="1">
      <c r="A44" s="759"/>
      <c r="B44" s="760"/>
      <c r="C44" s="760"/>
      <c r="D44" s="761"/>
      <c r="E44" s="332"/>
      <c r="F44" s="332"/>
      <c r="G44" s="367"/>
      <c r="H44" s="153">
        <f>(E44*G44)</f>
        <v>0</v>
      </c>
      <c r="I44" s="11"/>
    </row>
    <row r="45" spans="1:9" ht="15" customHeight="1">
      <c r="A45" s="759"/>
      <c r="B45" s="760"/>
      <c r="C45" s="760"/>
      <c r="D45" s="761"/>
      <c r="E45" s="319"/>
      <c r="F45" s="319"/>
      <c r="G45" s="367"/>
      <c r="H45" s="153">
        <f>(E45*G45)</f>
        <v>0</v>
      </c>
      <c r="I45" s="11"/>
    </row>
    <row r="46" spans="1:9" ht="15" customHeight="1">
      <c r="A46" s="759"/>
      <c r="B46" s="760"/>
      <c r="C46" s="760"/>
      <c r="D46" s="761"/>
      <c r="E46" s="326"/>
      <c r="F46" s="326"/>
      <c r="G46" s="367"/>
      <c r="H46" s="184">
        <f>(E46*G46)</f>
        <v>0</v>
      </c>
      <c r="I46" s="11"/>
    </row>
    <row r="47" spans="1:9" ht="15" customHeight="1" thickBot="1">
      <c r="A47" s="514" t="s">
        <v>9</v>
      </c>
      <c r="B47" s="515"/>
      <c r="C47" s="515"/>
      <c r="D47" s="515"/>
      <c r="E47" s="90" t="s">
        <v>6</v>
      </c>
      <c r="F47" s="90" t="s">
        <v>6</v>
      </c>
      <c r="G47" s="90" t="s">
        <v>6</v>
      </c>
      <c r="H47" s="181">
        <f>SUM(H43:H46)</f>
        <v>0</v>
      </c>
      <c r="I47" s="11"/>
    </row>
    <row r="48" spans="1:9" ht="15" customHeight="1" thickBot="1">
      <c r="A48" s="12"/>
      <c r="B48" s="12"/>
      <c r="C48" s="12"/>
      <c r="D48" s="12"/>
      <c r="E48" s="14"/>
      <c r="F48" s="14"/>
      <c r="G48" s="12"/>
      <c r="H48" s="15"/>
      <c r="I48" s="11"/>
    </row>
    <row r="49" spans="1:9" ht="15" customHeight="1">
      <c r="A49" s="720" t="s">
        <v>101</v>
      </c>
      <c r="B49" s="721"/>
      <c r="C49" s="721"/>
      <c r="D49" s="721"/>
      <c r="E49" s="721"/>
      <c r="F49" s="721"/>
      <c r="G49" s="721"/>
      <c r="H49" s="722"/>
      <c r="I49" s="11"/>
    </row>
    <row r="50" spans="1:9" ht="15" customHeight="1" thickBot="1">
      <c r="A50" s="511" t="s">
        <v>18</v>
      </c>
      <c r="B50" s="524"/>
      <c r="C50" s="524"/>
      <c r="D50" s="524"/>
      <c r="E50" s="174" t="s">
        <v>3</v>
      </c>
      <c r="F50" s="174" t="s">
        <v>4</v>
      </c>
      <c r="G50" s="173" t="s">
        <v>11</v>
      </c>
      <c r="H50" s="180" t="s">
        <v>5</v>
      </c>
      <c r="I50" s="11"/>
    </row>
    <row r="51" spans="1:9" ht="15" customHeight="1" thickTop="1">
      <c r="A51" s="769"/>
      <c r="B51" s="770"/>
      <c r="C51" s="770"/>
      <c r="D51" s="771"/>
      <c r="E51" s="330"/>
      <c r="F51" s="330"/>
      <c r="G51" s="365"/>
      <c r="H51" s="153">
        <f>E51*G51</f>
        <v>0</v>
      </c>
      <c r="I51" s="11"/>
    </row>
    <row r="52" spans="1:9" ht="15" customHeight="1">
      <c r="A52" s="759"/>
      <c r="B52" s="760"/>
      <c r="C52" s="760"/>
      <c r="D52" s="761"/>
      <c r="E52" s="319"/>
      <c r="F52" s="319"/>
      <c r="G52" s="366"/>
      <c r="H52" s="153">
        <f>(E52*G52)</f>
        <v>0</v>
      </c>
      <c r="I52" s="11"/>
    </row>
    <row r="53" spans="1:9" ht="15" customHeight="1">
      <c r="A53" s="759"/>
      <c r="B53" s="760"/>
      <c r="C53" s="760"/>
      <c r="D53" s="761"/>
      <c r="E53" s="326"/>
      <c r="F53" s="326"/>
      <c r="G53" s="366"/>
      <c r="H53" s="184">
        <f>(E53*G53)</f>
        <v>0</v>
      </c>
      <c r="I53" s="11"/>
    </row>
    <row r="54" spans="1:9" ht="15" customHeight="1" thickBot="1">
      <c r="A54" s="514" t="s">
        <v>14</v>
      </c>
      <c r="B54" s="515"/>
      <c r="C54" s="515"/>
      <c r="D54" s="515"/>
      <c r="E54" s="90" t="s">
        <v>6</v>
      </c>
      <c r="F54" s="90" t="s">
        <v>6</v>
      </c>
      <c r="G54" s="90" t="s">
        <v>6</v>
      </c>
      <c r="H54" s="181">
        <f>SUM(H51:H53)</f>
        <v>0</v>
      </c>
      <c r="I54" s="11"/>
    </row>
    <row r="55" spans="1:9" ht="15" customHeight="1" thickBot="1">
      <c r="A55" s="12"/>
      <c r="B55" s="12"/>
      <c r="C55" s="12"/>
      <c r="D55" s="12"/>
      <c r="E55" s="14"/>
      <c r="F55" s="14"/>
      <c r="G55" s="12"/>
      <c r="H55" s="15"/>
      <c r="I55" s="11"/>
    </row>
    <row r="56" spans="1:9" ht="15" customHeight="1">
      <c r="A56" s="720" t="s">
        <v>102</v>
      </c>
      <c r="B56" s="721"/>
      <c r="C56" s="721"/>
      <c r="D56" s="721"/>
      <c r="E56" s="721"/>
      <c r="F56" s="721"/>
      <c r="G56" s="721"/>
      <c r="H56" s="722"/>
      <c r="I56" s="11"/>
    </row>
    <row r="57" spans="1:9" ht="15" customHeight="1">
      <c r="A57" s="186"/>
      <c r="B57" s="341"/>
      <c r="C57" s="341"/>
      <c r="D57" s="341"/>
      <c r="E57" s="342" t="s">
        <v>13</v>
      </c>
      <c r="F57" s="342" t="s">
        <v>14</v>
      </c>
      <c r="G57" s="342" t="s">
        <v>103</v>
      </c>
      <c r="H57" s="188"/>
      <c r="I57" s="11"/>
    </row>
    <row r="58" spans="1:9" ht="15" customHeight="1" thickBot="1">
      <c r="A58" s="512" t="s">
        <v>18</v>
      </c>
      <c r="B58" s="513"/>
      <c r="C58" s="513" t="s">
        <v>0</v>
      </c>
      <c r="D58" s="75" t="s">
        <v>15</v>
      </c>
      <c r="E58" s="75" t="s">
        <v>16</v>
      </c>
      <c r="F58" s="75" t="s">
        <v>16</v>
      </c>
      <c r="G58" s="75" t="s">
        <v>104</v>
      </c>
      <c r="H58" s="77" t="s">
        <v>5</v>
      </c>
      <c r="I58" s="11"/>
    </row>
    <row r="59" spans="1:9" ht="15" customHeight="1" thickTop="1">
      <c r="A59" s="769"/>
      <c r="B59" s="770"/>
      <c r="C59" s="802"/>
      <c r="D59" s="190"/>
      <c r="E59" s="331"/>
      <c r="F59" s="191">
        <f>D59*E59</f>
        <v>0</v>
      </c>
      <c r="G59" s="192"/>
      <c r="H59" s="153">
        <f t="shared" ref="H59:H71" si="1">(F59*G59)</f>
        <v>0</v>
      </c>
      <c r="I59" s="11"/>
    </row>
    <row r="60" spans="1:9" ht="15" customHeight="1">
      <c r="A60" s="759"/>
      <c r="B60" s="760"/>
      <c r="C60" s="803"/>
      <c r="D60" s="363"/>
      <c r="E60" s="333"/>
      <c r="F60" s="191">
        <f t="shared" ref="F60:F71" si="2">(D60*E60)</f>
        <v>0</v>
      </c>
      <c r="G60" s="334"/>
      <c r="H60" s="153">
        <f t="shared" si="1"/>
        <v>0</v>
      </c>
      <c r="I60" s="11"/>
    </row>
    <row r="61" spans="1:9" ht="15" customHeight="1">
      <c r="A61" s="759"/>
      <c r="B61" s="760"/>
      <c r="C61" s="803"/>
      <c r="D61" s="363"/>
      <c r="E61" s="333"/>
      <c r="F61" s="191">
        <f t="shared" si="2"/>
        <v>0</v>
      </c>
      <c r="G61" s="334"/>
      <c r="H61" s="153">
        <f t="shared" si="1"/>
        <v>0</v>
      </c>
      <c r="I61" s="11"/>
    </row>
    <row r="62" spans="1:9" ht="15" customHeight="1">
      <c r="A62" s="759"/>
      <c r="B62" s="760"/>
      <c r="C62" s="803"/>
      <c r="D62" s="364"/>
      <c r="E62" s="335"/>
      <c r="F62" s="191">
        <f t="shared" si="2"/>
        <v>0</v>
      </c>
      <c r="G62" s="314"/>
      <c r="H62" s="153">
        <f t="shared" si="1"/>
        <v>0</v>
      </c>
      <c r="I62" s="11"/>
    </row>
    <row r="63" spans="1:9" ht="15" customHeight="1">
      <c r="A63" s="759"/>
      <c r="B63" s="760"/>
      <c r="C63" s="803"/>
      <c r="D63" s="364"/>
      <c r="E63" s="335"/>
      <c r="F63" s="191">
        <f t="shared" si="2"/>
        <v>0</v>
      </c>
      <c r="G63" s="314"/>
      <c r="H63" s="153">
        <f t="shared" si="1"/>
        <v>0</v>
      </c>
      <c r="I63" s="11"/>
    </row>
    <row r="64" spans="1:9" ht="15" customHeight="1">
      <c r="A64" s="759"/>
      <c r="B64" s="760"/>
      <c r="C64" s="803"/>
      <c r="D64" s="364"/>
      <c r="E64" s="335"/>
      <c r="F64" s="191">
        <f t="shared" si="2"/>
        <v>0</v>
      </c>
      <c r="G64" s="314"/>
      <c r="H64" s="153">
        <f t="shared" si="1"/>
        <v>0</v>
      </c>
      <c r="I64" s="11"/>
    </row>
    <row r="65" spans="1:9" ht="15" customHeight="1">
      <c r="A65" s="759"/>
      <c r="B65" s="760"/>
      <c r="C65" s="803"/>
      <c r="D65" s="364"/>
      <c r="E65" s="335"/>
      <c r="F65" s="191">
        <f t="shared" si="2"/>
        <v>0</v>
      </c>
      <c r="G65" s="314"/>
      <c r="H65" s="153">
        <f t="shared" si="1"/>
        <v>0</v>
      </c>
      <c r="I65" s="11"/>
    </row>
    <row r="66" spans="1:9" ht="15" customHeight="1">
      <c r="A66" s="759"/>
      <c r="B66" s="760"/>
      <c r="C66" s="803"/>
      <c r="D66" s="364"/>
      <c r="E66" s="335"/>
      <c r="F66" s="191">
        <f t="shared" si="2"/>
        <v>0</v>
      </c>
      <c r="G66" s="314"/>
      <c r="H66" s="153">
        <f t="shared" si="1"/>
        <v>0</v>
      </c>
      <c r="I66" s="11"/>
    </row>
    <row r="67" spans="1:9" ht="15" customHeight="1">
      <c r="A67" s="759"/>
      <c r="B67" s="760"/>
      <c r="C67" s="803"/>
      <c r="D67" s="364"/>
      <c r="E67" s="335"/>
      <c r="F67" s="191">
        <f t="shared" si="2"/>
        <v>0</v>
      </c>
      <c r="G67" s="314"/>
      <c r="H67" s="153">
        <f t="shared" si="1"/>
        <v>0</v>
      </c>
      <c r="I67" s="11"/>
    </row>
    <row r="68" spans="1:9" ht="15" customHeight="1">
      <c r="A68" s="759"/>
      <c r="B68" s="760"/>
      <c r="C68" s="803"/>
      <c r="D68" s="364"/>
      <c r="E68" s="335"/>
      <c r="F68" s="191">
        <f t="shared" si="2"/>
        <v>0</v>
      </c>
      <c r="G68" s="314"/>
      <c r="H68" s="153">
        <f t="shared" si="1"/>
        <v>0</v>
      </c>
      <c r="I68" s="11"/>
    </row>
    <row r="69" spans="1:9" ht="15" customHeight="1">
      <c r="A69" s="759"/>
      <c r="B69" s="760"/>
      <c r="C69" s="803"/>
      <c r="D69" s="364"/>
      <c r="E69" s="335"/>
      <c r="F69" s="191">
        <f t="shared" si="2"/>
        <v>0</v>
      </c>
      <c r="G69" s="314"/>
      <c r="H69" s="153">
        <f t="shared" si="1"/>
        <v>0</v>
      </c>
      <c r="I69" s="11"/>
    </row>
    <row r="70" spans="1:9" ht="15" customHeight="1">
      <c r="A70" s="759"/>
      <c r="B70" s="760"/>
      <c r="C70" s="803"/>
      <c r="D70" s="364"/>
      <c r="E70" s="335"/>
      <c r="F70" s="191">
        <f t="shared" si="2"/>
        <v>0</v>
      </c>
      <c r="G70" s="314"/>
      <c r="H70" s="153">
        <f t="shared" si="1"/>
        <v>0</v>
      </c>
      <c r="I70" s="11"/>
    </row>
    <row r="71" spans="1:9" ht="15" customHeight="1">
      <c r="A71" s="852"/>
      <c r="B71" s="853"/>
      <c r="C71" s="854"/>
      <c r="D71" s="403"/>
      <c r="E71" s="404"/>
      <c r="F71" s="400">
        <f t="shared" si="2"/>
        <v>0</v>
      </c>
      <c r="G71" s="401"/>
      <c r="H71" s="224">
        <f t="shared" si="1"/>
        <v>0</v>
      </c>
      <c r="I71" s="11"/>
    </row>
    <row r="72" spans="1:9" ht="15" customHeight="1" thickBot="1">
      <c r="A72" s="514" t="s">
        <v>9</v>
      </c>
      <c r="B72" s="515"/>
      <c r="C72" s="515"/>
      <c r="D72" s="90" t="s">
        <v>6</v>
      </c>
      <c r="E72" s="90" t="s">
        <v>6</v>
      </c>
      <c r="F72" s="90" t="s">
        <v>6</v>
      </c>
      <c r="G72" s="90" t="s">
        <v>6</v>
      </c>
      <c r="H72" s="181">
        <f>SUM(H59:H71)</f>
        <v>0</v>
      </c>
      <c r="I72" s="11"/>
    </row>
    <row r="73" spans="1:9" ht="15" customHeight="1" thickBot="1">
      <c r="A73" s="12"/>
      <c r="B73" s="12"/>
      <c r="C73" s="12"/>
      <c r="D73" s="14"/>
      <c r="E73" s="14"/>
      <c r="F73" s="14"/>
      <c r="G73" s="12"/>
      <c r="H73" s="15"/>
      <c r="I73" s="11"/>
    </row>
    <row r="74" spans="1:9" ht="15" customHeight="1">
      <c r="A74" s="720" t="s">
        <v>105</v>
      </c>
      <c r="B74" s="721"/>
      <c r="C74" s="721"/>
      <c r="D74" s="721"/>
      <c r="E74" s="721"/>
      <c r="F74" s="721"/>
      <c r="G74" s="721"/>
      <c r="H74" s="722"/>
      <c r="I74" s="11"/>
    </row>
    <row r="75" spans="1:9" ht="15" customHeight="1" thickBot="1">
      <c r="A75" s="511" t="s">
        <v>18</v>
      </c>
      <c r="B75" s="524"/>
      <c r="C75" s="524"/>
      <c r="D75" s="524"/>
      <c r="E75" s="174" t="s">
        <v>3</v>
      </c>
      <c r="F75" s="174" t="s">
        <v>4</v>
      </c>
      <c r="G75" s="173" t="s">
        <v>17</v>
      </c>
      <c r="H75" s="180" t="s">
        <v>5</v>
      </c>
      <c r="I75" s="11"/>
    </row>
    <row r="76" spans="1:9" ht="15" customHeight="1" thickTop="1">
      <c r="A76" s="769"/>
      <c r="B76" s="770"/>
      <c r="C76" s="770"/>
      <c r="D76" s="771"/>
      <c r="E76" s="336"/>
      <c r="F76" s="336"/>
      <c r="G76" s="277"/>
      <c r="H76" s="153">
        <f t="shared" ref="H76:H88" si="3">(E76*G76)</f>
        <v>0</v>
      </c>
      <c r="I76" s="11"/>
    </row>
    <row r="77" spans="1:9" ht="15" customHeight="1">
      <c r="A77" s="759"/>
      <c r="B77" s="760"/>
      <c r="C77" s="760"/>
      <c r="D77" s="761"/>
      <c r="E77" s="337"/>
      <c r="F77" s="337"/>
      <c r="G77" s="338"/>
      <c r="H77" s="153">
        <f t="shared" si="3"/>
        <v>0</v>
      </c>
      <c r="I77" s="11"/>
    </row>
    <row r="78" spans="1:9" ht="15" customHeight="1">
      <c r="A78" s="759"/>
      <c r="B78" s="760"/>
      <c r="C78" s="760"/>
      <c r="D78" s="761"/>
      <c r="E78" s="337"/>
      <c r="F78" s="337"/>
      <c r="G78" s="338"/>
      <c r="H78" s="153">
        <f t="shared" si="3"/>
        <v>0</v>
      </c>
      <c r="I78" s="11"/>
    </row>
    <row r="79" spans="1:9" ht="15" customHeight="1">
      <c r="A79" s="759"/>
      <c r="B79" s="760"/>
      <c r="C79" s="760"/>
      <c r="D79" s="761"/>
      <c r="E79" s="315"/>
      <c r="F79" s="362"/>
      <c r="G79" s="193"/>
      <c r="H79" s="153">
        <f t="shared" si="3"/>
        <v>0</v>
      </c>
      <c r="I79" s="11"/>
    </row>
    <row r="80" spans="1:9" ht="15" customHeight="1">
      <c r="A80" s="759"/>
      <c r="B80" s="760"/>
      <c r="C80" s="760"/>
      <c r="D80" s="761"/>
      <c r="E80" s="315"/>
      <c r="F80" s="362"/>
      <c r="G80" s="193"/>
      <c r="H80" s="153">
        <f t="shared" si="3"/>
        <v>0</v>
      </c>
      <c r="I80" s="11"/>
    </row>
    <row r="81" spans="1:9" ht="15" customHeight="1">
      <c r="A81" s="759"/>
      <c r="B81" s="760"/>
      <c r="C81" s="760"/>
      <c r="D81" s="761"/>
      <c r="E81" s="315"/>
      <c r="F81" s="362"/>
      <c r="G81" s="193"/>
      <c r="H81" s="153">
        <f t="shared" si="3"/>
        <v>0</v>
      </c>
      <c r="I81" s="11"/>
    </row>
    <row r="82" spans="1:9" ht="15" customHeight="1">
      <c r="A82" s="759"/>
      <c r="B82" s="760"/>
      <c r="C82" s="760"/>
      <c r="D82" s="761"/>
      <c r="E82" s="315"/>
      <c r="F82" s="362"/>
      <c r="G82" s="193"/>
      <c r="H82" s="153">
        <f t="shared" si="3"/>
        <v>0</v>
      </c>
      <c r="I82" s="11"/>
    </row>
    <row r="83" spans="1:9" ht="15" customHeight="1">
      <c r="A83" s="759"/>
      <c r="B83" s="760"/>
      <c r="C83" s="760"/>
      <c r="D83" s="761"/>
      <c r="E83" s="315"/>
      <c r="F83" s="362"/>
      <c r="G83" s="193"/>
      <c r="H83" s="153">
        <f t="shared" si="3"/>
        <v>0</v>
      </c>
      <c r="I83" s="11"/>
    </row>
    <row r="84" spans="1:9" ht="15" customHeight="1">
      <c r="A84" s="759"/>
      <c r="B84" s="760"/>
      <c r="C84" s="760"/>
      <c r="D84" s="761"/>
      <c r="E84" s="315"/>
      <c r="F84" s="362"/>
      <c r="G84" s="193"/>
      <c r="H84" s="153">
        <f t="shared" si="3"/>
        <v>0</v>
      </c>
      <c r="I84" s="11"/>
    </row>
    <row r="85" spans="1:9" ht="15" customHeight="1">
      <c r="A85" s="759"/>
      <c r="B85" s="760"/>
      <c r="C85" s="760"/>
      <c r="D85" s="761"/>
      <c r="E85" s="315"/>
      <c r="F85" s="362"/>
      <c r="G85" s="193"/>
      <c r="H85" s="153">
        <f t="shared" si="3"/>
        <v>0</v>
      </c>
      <c r="I85" s="11"/>
    </row>
    <row r="86" spans="1:9" ht="15" customHeight="1">
      <c r="A86" s="759"/>
      <c r="B86" s="760"/>
      <c r="C86" s="760"/>
      <c r="D86" s="761"/>
      <c r="E86" s="315"/>
      <c r="F86" s="362"/>
      <c r="G86" s="193"/>
      <c r="H86" s="153">
        <f t="shared" si="3"/>
        <v>0</v>
      </c>
      <c r="I86" s="11"/>
    </row>
    <row r="87" spans="1:9" ht="15" customHeight="1">
      <c r="A87" s="759"/>
      <c r="B87" s="760"/>
      <c r="C87" s="760"/>
      <c r="D87" s="761"/>
      <c r="E87" s="315"/>
      <c r="F87" s="362"/>
      <c r="G87" s="194"/>
      <c r="H87" s="153">
        <f t="shared" si="3"/>
        <v>0</v>
      </c>
      <c r="I87" s="11"/>
    </row>
    <row r="88" spans="1:9" ht="15" customHeight="1">
      <c r="A88" s="759"/>
      <c r="B88" s="760"/>
      <c r="C88" s="760"/>
      <c r="D88" s="761"/>
      <c r="E88" s="195"/>
      <c r="F88" s="196"/>
      <c r="G88" s="193"/>
      <c r="H88" s="184">
        <f t="shared" si="3"/>
        <v>0</v>
      </c>
      <c r="I88" s="11"/>
    </row>
    <row r="89" spans="1:9" ht="15" customHeight="1" thickBot="1">
      <c r="A89" s="514" t="s">
        <v>9</v>
      </c>
      <c r="B89" s="515"/>
      <c r="C89" s="515"/>
      <c r="D89" s="515"/>
      <c r="E89" s="90" t="s">
        <v>6</v>
      </c>
      <c r="F89" s="90" t="s">
        <v>6</v>
      </c>
      <c r="G89" s="90" t="s">
        <v>6</v>
      </c>
      <c r="H89" s="181">
        <f>SUM(H76:H88)</f>
        <v>0</v>
      </c>
      <c r="I89" s="11"/>
    </row>
    <row r="90" spans="1:9" ht="15" customHeight="1" thickBot="1">
      <c r="A90" s="12"/>
      <c r="B90" s="12"/>
      <c r="C90" s="12"/>
      <c r="D90" s="12"/>
      <c r="E90" s="14"/>
      <c r="F90" s="14"/>
      <c r="G90" s="12"/>
      <c r="H90" s="15"/>
      <c r="I90" s="11"/>
    </row>
    <row r="91" spans="1:9" ht="15" customHeight="1">
      <c r="A91" s="720" t="s">
        <v>123</v>
      </c>
      <c r="B91" s="721"/>
      <c r="C91" s="721"/>
      <c r="D91" s="722"/>
      <c r="E91" s="720" t="s">
        <v>106</v>
      </c>
      <c r="F91" s="721"/>
      <c r="G91" s="721"/>
      <c r="H91" s="722"/>
      <c r="I91" s="11"/>
    </row>
    <row r="92" spans="1:9" ht="15" customHeight="1" thickBot="1">
      <c r="A92" s="511" t="s">
        <v>18</v>
      </c>
      <c r="B92" s="524"/>
      <c r="C92" s="524"/>
      <c r="D92" s="180" t="s">
        <v>5</v>
      </c>
      <c r="E92" s="524" t="s">
        <v>18</v>
      </c>
      <c r="F92" s="524"/>
      <c r="G92" s="524"/>
      <c r="H92" s="180" t="s">
        <v>5</v>
      </c>
      <c r="I92" s="11"/>
    </row>
    <row r="93" spans="1:9" ht="15" customHeight="1" thickTop="1">
      <c r="A93" s="728"/>
      <c r="B93" s="729"/>
      <c r="C93" s="730"/>
      <c r="D93" s="197"/>
      <c r="E93" s="846" t="s">
        <v>80</v>
      </c>
      <c r="F93" s="847"/>
      <c r="G93" s="848"/>
      <c r="H93" s="198">
        <f>'Beg Schedules'!H97</f>
        <v>0</v>
      </c>
      <c r="I93" s="11"/>
    </row>
    <row r="94" spans="1:9" ht="15" customHeight="1">
      <c r="A94" s="713"/>
      <c r="B94" s="715"/>
      <c r="C94" s="714"/>
      <c r="D94" s="199"/>
      <c r="E94" s="849" t="s">
        <v>81</v>
      </c>
      <c r="F94" s="850"/>
      <c r="G94" s="851"/>
      <c r="H94" s="200"/>
      <c r="I94" s="11"/>
    </row>
    <row r="95" spans="1:9" ht="15" customHeight="1">
      <c r="A95" s="713"/>
      <c r="B95" s="715"/>
      <c r="C95" s="714"/>
      <c r="D95" s="199"/>
      <c r="E95" s="849" t="s">
        <v>82</v>
      </c>
      <c r="F95" s="850"/>
      <c r="G95" s="851"/>
      <c r="H95" s="200"/>
      <c r="I95" s="11"/>
    </row>
    <row r="96" spans="1:9" ht="15" customHeight="1">
      <c r="A96" s="713"/>
      <c r="B96" s="788"/>
      <c r="C96" s="789"/>
      <c r="D96" s="308"/>
      <c r="E96" s="534"/>
      <c r="F96" s="535"/>
      <c r="G96" s="535"/>
      <c r="H96" s="459"/>
      <c r="I96" s="11"/>
    </row>
    <row r="97" spans="1:9" ht="15" customHeight="1" thickBot="1">
      <c r="A97" s="514" t="s">
        <v>9</v>
      </c>
      <c r="B97" s="515"/>
      <c r="C97" s="515"/>
      <c r="D97" s="181">
        <f>SUM(D93:D96)</f>
        <v>0</v>
      </c>
      <c r="E97" s="863" t="s">
        <v>83</v>
      </c>
      <c r="F97" s="864"/>
      <c r="G97" s="515"/>
      <c r="H97" s="181">
        <f>H93+H94-H95</f>
        <v>0</v>
      </c>
      <c r="I97" s="11"/>
    </row>
    <row r="98" spans="1:9" ht="15" customHeight="1">
      <c r="A98" s="752" t="s">
        <v>111</v>
      </c>
      <c r="B98" s="752"/>
      <c r="C98" s="752"/>
      <c r="D98" s="752"/>
      <c r="E98" s="752"/>
      <c r="F98" s="752"/>
      <c r="G98" s="752"/>
      <c r="H98" s="752"/>
      <c r="I98" s="11"/>
    </row>
    <row r="99" spans="1:9" ht="15" customHeight="1" thickBot="1">
      <c r="A99" s="405"/>
      <c r="B99" s="405"/>
      <c r="C99" s="405"/>
      <c r="D99" s="405"/>
      <c r="E99" s="405"/>
      <c r="F99" s="405"/>
      <c r="G99" s="405"/>
      <c r="H99" s="405"/>
      <c r="I99" s="11"/>
    </row>
    <row r="100" spans="1:9" ht="15" customHeight="1">
      <c r="A100" s="720" t="s">
        <v>112</v>
      </c>
      <c r="B100" s="721"/>
      <c r="C100" s="721"/>
      <c r="D100" s="721"/>
      <c r="E100" s="721"/>
      <c r="F100" s="721"/>
      <c r="G100" s="721"/>
      <c r="H100" s="722"/>
      <c r="I100" s="11"/>
    </row>
    <row r="101" spans="1:9" ht="15" customHeight="1">
      <c r="A101" s="478"/>
      <c r="B101" s="479"/>
      <c r="C101" s="479"/>
      <c r="D101" s="867" t="s">
        <v>176</v>
      </c>
      <c r="E101" s="867" t="s">
        <v>180</v>
      </c>
      <c r="F101" s="867" t="s">
        <v>178</v>
      </c>
      <c r="G101" s="867" t="s">
        <v>179</v>
      </c>
      <c r="H101" s="826" t="s">
        <v>177</v>
      </c>
      <c r="I101" s="11"/>
    </row>
    <row r="102" spans="1:9" ht="15" customHeight="1">
      <c r="A102" s="438"/>
      <c r="B102" s="439"/>
      <c r="C102" s="439"/>
      <c r="D102" s="868"/>
      <c r="E102" s="868"/>
      <c r="F102" s="868"/>
      <c r="G102" s="870"/>
      <c r="H102" s="827"/>
      <c r="I102" s="11"/>
    </row>
    <row r="103" spans="1:9" ht="15" customHeight="1" thickBot="1">
      <c r="A103" s="512" t="s">
        <v>18</v>
      </c>
      <c r="B103" s="513"/>
      <c r="C103" s="513"/>
      <c r="D103" s="869"/>
      <c r="E103" s="869"/>
      <c r="F103" s="869"/>
      <c r="G103" s="871"/>
      <c r="H103" s="828"/>
      <c r="I103" s="11"/>
    </row>
    <row r="104" spans="1:9" ht="15" customHeight="1" thickTop="1">
      <c r="A104" s="829">
        <f>'Beg Schedules'!A102:E102</f>
        <v>0</v>
      </c>
      <c r="B104" s="830"/>
      <c r="C104" s="830"/>
      <c r="D104" s="460">
        <f>'Beg Schedules'!H102</f>
        <v>0</v>
      </c>
      <c r="E104" s="477"/>
      <c r="F104" s="440"/>
      <c r="G104" s="462">
        <f>IF(F104&lt;&gt;0,(D104+E104)/F104,0)</f>
        <v>0</v>
      </c>
      <c r="H104" s="153">
        <f>D104+E104-G104</f>
        <v>0</v>
      </c>
      <c r="I104" s="11"/>
    </row>
    <row r="105" spans="1:9" ht="15" customHeight="1">
      <c r="A105" s="829">
        <f>'Beg Schedules'!A103:E103</f>
        <v>0</v>
      </c>
      <c r="B105" s="830"/>
      <c r="C105" s="830"/>
      <c r="D105" s="460">
        <f>'Beg Schedules'!H103</f>
        <v>0</v>
      </c>
      <c r="E105" s="441"/>
      <c r="F105" s="318"/>
      <c r="G105" s="463">
        <f>IF(F105&lt;&gt;0,(D105+E105)/F105,0)</f>
        <v>0</v>
      </c>
      <c r="H105" s="153">
        <f>D105+E105-G105</f>
        <v>0</v>
      </c>
      <c r="I105" s="11"/>
    </row>
    <row r="106" spans="1:9" ht="15" customHeight="1">
      <c r="A106" s="829">
        <f>'Beg Schedules'!A104:E104</f>
        <v>0</v>
      </c>
      <c r="B106" s="830"/>
      <c r="C106" s="830"/>
      <c r="D106" s="460">
        <f>'Beg Schedules'!H104</f>
        <v>0</v>
      </c>
      <c r="E106" s="441"/>
      <c r="F106" s="429"/>
      <c r="G106" s="463">
        <f>IF(F106&lt;&gt;0,(D106+E106)/F106,0)</f>
        <v>0</v>
      </c>
      <c r="H106" s="153">
        <f>D106+E106-G106</f>
        <v>0</v>
      </c>
      <c r="I106" s="11"/>
    </row>
    <row r="107" spans="1:9" ht="15" customHeight="1">
      <c r="A107" s="872">
        <f>'Beg Schedules'!A105:E105</f>
        <v>0</v>
      </c>
      <c r="B107" s="873"/>
      <c r="C107" s="873"/>
      <c r="D107" s="461">
        <f>'Beg Schedules'!H105</f>
        <v>0</v>
      </c>
      <c r="E107" s="441"/>
      <c r="F107" s="428"/>
      <c r="G107" s="442">
        <f>IF(F107&lt;&gt;0,(D107+E107)/F107,0)</f>
        <v>0</v>
      </c>
      <c r="H107" s="184">
        <f>D107+E107-G107</f>
        <v>0</v>
      </c>
      <c r="I107" s="11"/>
    </row>
    <row r="108" spans="1:9" ht="15" customHeight="1" thickBot="1">
      <c r="A108" s="514" t="s">
        <v>9</v>
      </c>
      <c r="B108" s="515"/>
      <c r="C108" s="515"/>
      <c r="D108" s="464">
        <f>SUM(D104:D107)</f>
        <v>0</v>
      </c>
      <c r="E108" s="269">
        <f>SUM(E104:E107)</f>
        <v>0</v>
      </c>
      <c r="F108" s="444" t="s">
        <v>6</v>
      </c>
      <c r="G108" s="465">
        <f>SUM(G104:G107)</f>
        <v>0</v>
      </c>
      <c r="H108" s="443">
        <f>SUM(H104:H107)</f>
        <v>0</v>
      </c>
      <c r="I108" s="11"/>
    </row>
    <row r="109" spans="1:9" ht="15" customHeight="1" thickBot="1">
      <c r="A109" s="405"/>
      <c r="B109" s="405"/>
      <c r="C109" s="405"/>
      <c r="D109" s="405"/>
      <c r="E109" s="405"/>
      <c r="F109" s="405"/>
      <c r="G109" s="405"/>
      <c r="H109" s="405"/>
      <c r="I109" s="11"/>
    </row>
    <row r="110" spans="1:9" ht="15" customHeight="1">
      <c r="A110" s="720" t="s">
        <v>114</v>
      </c>
      <c r="B110" s="721"/>
      <c r="C110" s="721"/>
      <c r="D110" s="721"/>
      <c r="E110" s="721"/>
      <c r="F110" s="721"/>
      <c r="G110" s="721"/>
      <c r="H110" s="722"/>
      <c r="I110" s="11"/>
    </row>
    <row r="111" spans="1:9" ht="15" customHeight="1">
      <c r="A111" s="186"/>
      <c r="B111" s="341"/>
      <c r="C111" s="341"/>
      <c r="D111" s="341"/>
      <c r="E111" s="342"/>
      <c r="F111" s="342"/>
      <c r="G111" s="342" t="s">
        <v>103</v>
      </c>
      <c r="H111" s="188"/>
      <c r="I111" s="11"/>
    </row>
    <row r="112" spans="1:9" ht="15" customHeight="1" thickBot="1">
      <c r="A112" s="516" t="s">
        <v>18</v>
      </c>
      <c r="B112" s="517"/>
      <c r="C112" s="517"/>
      <c r="D112" s="518"/>
      <c r="E112" s="517"/>
      <c r="F112" s="75" t="s">
        <v>15</v>
      </c>
      <c r="G112" s="75" t="s">
        <v>19</v>
      </c>
      <c r="H112" s="77" t="s">
        <v>5</v>
      </c>
      <c r="I112" s="11"/>
    </row>
    <row r="113" spans="1:9" ht="15" customHeight="1" thickTop="1">
      <c r="A113" s="723"/>
      <c r="B113" s="724"/>
      <c r="C113" s="724"/>
      <c r="D113" s="724"/>
      <c r="E113" s="831"/>
      <c r="F113" s="353"/>
      <c r="G113" s="354"/>
      <c r="H113" s="153">
        <f t="shared" ref="H113:H122" si="4">(F113*G113)</f>
        <v>0</v>
      </c>
      <c r="I113" s="11"/>
    </row>
    <row r="114" spans="1:9" ht="15" customHeight="1">
      <c r="A114" s="713"/>
      <c r="B114" s="715"/>
      <c r="C114" s="715"/>
      <c r="D114" s="750"/>
      <c r="E114" s="865"/>
      <c r="F114" s="355"/>
      <c r="G114" s="356"/>
      <c r="H114" s="153">
        <f t="shared" si="4"/>
        <v>0</v>
      </c>
      <c r="I114" s="11"/>
    </row>
    <row r="115" spans="1:9" ht="15" customHeight="1">
      <c r="A115" s="713"/>
      <c r="B115" s="715"/>
      <c r="C115" s="715"/>
      <c r="D115" s="750"/>
      <c r="E115" s="865"/>
      <c r="F115" s="355"/>
      <c r="G115" s="356"/>
      <c r="H115" s="153">
        <f>(F115*G115)</f>
        <v>0</v>
      </c>
      <c r="I115" s="11"/>
    </row>
    <row r="116" spans="1:9" ht="15" customHeight="1">
      <c r="A116" s="713"/>
      <c r="B116" s="715"/>
      <c r="C116" s="715"/>
      <c r="D116" s="750"/>
      <c r="E116" s="751"/>
      <c r="F116" s="357"/>
      <c r="G116" s="358"/>
      <c r="H116" s="153">
        <f t="shared" si="4"/>
        <v>0</v>
      </c>
      <c r="I116" s="11"/>
    </row>
    <row r="117" spans="1:9" ht="15" customHeight="1">
      <c r="A117" s="713"/>
      <c r="B117" s="715"/>
      <c r="C117" s="715"/>
      <c r="D117" s="750"/>
      <c r="E117" s="751"/>
      <c r="F117" s="359"/>
      <c r="G117" s="358"/>
      <c r="H117" s="153">
        <f t="shared" si="4"/>
        <v>0</v>
      </c>
      <c r="I117" s="11"/>
    </row>
    <row r="118" spans="1:9" ht="15" customHeight="1">
      <c r="A118" s="713"/>
      <c r="B118" s="715"/>
      <c r="C118" s="715"/>
      <c r="D118" s="750"/>
      <c r="E118" s="751"/>
      <c r="F118" s="360"/>
      <c r="G118" s="361"/>
      <c r="H118" s="153">
        <f t="shared" si="4"/>
        <v>0</v>
      </c>
      <c r="I118" s="11"/>
    </row>
    <row r="119" spans="1:9" ht="15" customHeight="1">
      <c r="A119" s="713"/>
      <c r="B119" s="715"/>
      <c r="C119" s="715"/>
      <c r="D119" s="750"/>
      <c r="E119" s="751"/>
      <c r="F119" s="360"/>
      <c r="G119" s="361"/>
      <c r="H119" s="153">
        <f t="shared" si="4"/>
        <v>0</v>
      </c>
      <c r="I119" s="11"/>
    </row>
    <row r="120" spans="1:9" ht="15" customHeight="1">
      <c r="A120" s="713"/>
      <c r="B120" s="715"/>
      <c r="C120" s="715"/>
      <c r="D120" s="750"/>
      <c r="E120" s="751"/>
      <c r="F120" s="360"/>
      <c r="G120" s="361"/>
      <c r="H120" s="153">
        <f t="shared" si="4"/>
        <v>0</v>
      </c>
      <c r="I120" s="11"/>
    </row>
    <row r="121" spans="1:9" ht="15" customHeight="1">
      <c r="A121" s="713"/>
      <c r="B121" s="715"/>
      <c r="C121" s="715"/>
      <c r="D121" s="750"/>
      <c r="E121" s="751"/>
      <c r="F121" s="360"/>
      <c r="G121" s="361"/>
      <c r="H121" s="153">
        <f t="shared" si="4"/>
        <v>0</v>
      </c>
      <c r="I121" s="11"/>
    </row>
    <row r="122" spans="1:9" ht="15" customHeight="1">
      <c r="A122" s="713"/>
      <c r="B122" s="715"/>
      <c r="C122" s="715"/>
      <c r="D122" s="715"/>
      <c r="E122" s="866"/>
      <c r="F122" s="360"/>
      <c r="G122" s="361"/>
      <c r="H122" s="184">
        <f t="shared" si="4"/>
        <v>0</v>
      </c>
      <c r="I122" s="11"/>
    </row>
    <row r="123" spans="1:9" s="98" customFormat="1" ht="15" customHeight="1" thickBot="1">
      <c r="A123" s="514" t="s">
        <v>9</v>
      </c>
      <c r="B123" s="515"/>
      <c r="C123" s="515"/>
      <c r="D123" s="515"/>
      <c r="E123" s="515"/>
      <c r="F123" s="89">
        <f>SUM(F113:F122)</f>
        <v>0</v>
      </c>
      <c r="G123" s="90" t="s">
        <v>6</v>
      </c>
      <c r="H123" s="181">
        <f>SUM(H113:H122)</f>
        <v>0</v>
      </c>
    </row>
    <row r="124" spans="1:9" ht="15" customHeight="1" thickBot="1">
      <c r="A124" s="12"/>
      <c r="B124" s="12"/>
      <c r="C124" s="12"/>
      <c r="D124" s="14"/>
      <c r="E124" s="14"/>
      <c r="F124" s="12"/>
      <c r="G124" s="12"/>
      <c r="H124" s="15"/>
      <c r="I124" s="11"/>
    </row>
    <row r="125" spans="1:9" ht="15" customHeight="1">
      <c r="A125" s="720" t="s">
        <v>124</v>
      </c>
      <c r="B125" s="721"/>
      <c r="C125" s="721"/>
      <c r="D125" s="721"/>
      <c r="E125" s="721"/>
      <c r="F125" s="721"/>
      <c r="G125" s="721"/>
      <c r="H125" s="722"/>
      <c r="I125" s="11"/>
    </row>
    <row r="126" spans="1:9" ht="15" customHeight="1">
      <c r="A126" s="186"/>
      <c r="B126" s="18"/>
      <c r="C126" s="342" t="s">
        <v>20</v>
      </c>
      <c r="D126" s="342" t="s">
        <v>21</v>
      </c>
      <c r="E126" s="342" t="s">
        <v>22</v>
      </c>
      <c r="F126" s="74" t="s">
        <v>23</v>
      </c>
      <c r="G126" s="342" t="s">
        <v>30</v>
      </c>
      <c r="H126" s="78" t="s">
        <v>73</v>
      </c>
    </row>
    <row r="127" spans="1:9" ht="15" customHeight="1">
      <c r="A127" s="201"/>
      <c r="B127" s="18"/>
      <c r="C127" s="74" t="s">
        <v>24</v>
      </c>
      <c r="D127" s="74" t="s">
        <v>25</v>
      </c>
      <c r="E127" s="74" t="s">
        <v>74</v>
      </c>
      <c r="F127" s="74" t="s">
        <v>66</v>
      </c>
      <c r="G127" s="74" t="s">
        <v>26</v>
      </c>
      <c r="H127" s="78" t="s">
        <v>28</v>
      </c>
    </row>
    <row r="128" spans="1:9" ht="15" customHeight="1">
      <c r="A128" s="201"/>
      <c r="B128" s="18"/>
      <c r="C128" s="74" t="s">
        <v>26</v>
      </c>
      <c r="D128" s="74" t="s">
        <v>27</v>
      </c>
      <c r="E128" s="74" t="s">
        <v>75</v>
      </c>
      <c r="F128" s="76" t="s">
        <v>37</v>
      </c>
      <c r="G128" s="74" t="s">
        <v>5</v>
      </c>
      <c r="H128" s="78" t="s">
        <v>5</v>
      </c>
    </row>
    <row r="129" spans="1:9" ht="15" customHeight="1" thickBot="1">
      <c r="A129" s="512" t="s">
        <v>18</v>
      </c>
      <c r="B129" s="523"/>
      <c r="C129" s="75" t="s">
        <v>5</v>
      </c>
      <c r="D129" s="75" t="s">
        <v>29</v>
      </c>
      <c r="E129" s="287" t="s">
        <v>76</v>
      </c>
      <c r="F129" s="202"/>
      <c r="G129" s="75" t="s">
        <v>153</v>
      </c>
      <c r="H129" s="77" t="s">
        <v>85</v>
      </c>
    </row>
    <row r="130" spans="1:9" ht="15" customHeight="1" thickTop="1">
      <c r="A130" s="824">
        <f>'Beg Schedules'!A126</f>
        <v>0</v>
      </c>
      <c r="B130" s="825"/>
      <c r="C130" s="203">
        <f>'Beg Schedules'!G126</f>
        <v>0</v>
      </c>
      <c r="D130" s="204"/>
      <c r="E130" s="218"/>
      <c r="F130" s="206">
        <f>F$129*(C130+D130-E130)</f>
        <v>0</v>
      </c>
      <c r="G130" s="179">
        <f>(C130+D130-E130-F130)</f>
        <v>0</v>
      </c>
      <c r="H130" s="262"/>
    </row>
    <row r="131" spans="1:9" ht="15" customHeight="1">
      <c r="A131" s="824">
        <f>'Beg Schedules'!A127</f>
        <v>0</v>
      </c>
      <c r="B131" s="825"/>
      <c r="C131" s="207">
        <f>'Beg Schedules'!G127</f>
        <v>0</v>
      </c>
      <c r="D131" s="349"/>
      <c r="E131" s="205"/>
      <c r="F131" s="206">
        <f>F$129*(C131+D131-E131)</f>
        <v>0</v>
      </c>
      <c r="G131" s="179">
        <f>(C131+D131-E131-F131)</f>
        <v>0</v>
      </c>
      <c r="H131" s="199"/>
    </row>
    <row r="132" spans="1:9" ht="15" customHeight="1">
      <c r="A132" s="824">
        <f>'Beg Schedules'!A128</f>
        <v>0</v>
      </c>
      <c r="B132" s="825"/>
      <c r="C132" s="207">
        <f>'Beg Schedules'!G128</f>
        <v>0</v>
      </c>
      <c r="D132" s="351"/>
      <c r="E132" s="208"/>
      <c r="F132" s="206">
        <f>F$129*(C132+D132-E132)</f>
        <v>0</v>
      </c>
      <c r="G132" s="179">
        <f>(C132+D132-E132-F132)</f>
        <v>0</v>
      </c>
      <c r="H132" s="199"/>
    </row>
    <row r="133" spans="1:9" ht="15" customHeight="1">
      <c r="A133" s="832">
        <f>'Beg Schedules'!A129</f>
        <v>0</v>
      </c>
      <c r="B133" s="833"/>
      <c r="C133" s="209">
        <f>'Beg Schedules'!G129</f>
        <v>0</v>
      </c>
      <c r="D133" s="210"/>
      <c r="E133" s="205"/>
      <c r="F133" s="211">
        <f>F$129*(C133+D133-E133)</f>
        <v>0</v>
      </c>
      <c r="G133" s="212">
        <f>(C133+D133-E133-F133)</f>
        <v>0</v>
      </c>
      <c r="H133" s="199"/>
    </row>
    <row r="134" spans="1:9" ht="15" customHeight="1" thickBot="1">
      <c r="A134" s="514" t="s">
        <v>9</v>
      </c>
      <c r="B134" s="536"/>
      <c r="C134" s="213">
        <f t="shared" ref="C134:H134" si="5">SUM(C130:C133)</f>
        <v>0</v>
      </c>
      <c r="D134" s="214">
        <f t="shared" si="5"/>
        <v>0</v>
      </c>
      <c r="E134" s="214">
        <f t="shared" si="5"/>
        <v>0</v>
      </c>
      <c r="F134" s="214">
        <f t="shared" si="5"/>
        <v>0</v>
      </c>
      <c r="G134" s="214">
        <f t="shared" si="5"/>
        <v>0</v>
      </c>
      <c r="H134" s="215">
        <f t="shared" si="5"/>
        <v>0</v>
      </c>
    </row>
    <row r="135" spans="1:9" ht="15" customHeight="1" thickBot="1">
      <c r="A135" s="12"/>
      <c r="B135" s="12"/>
      <c r="C135" s="15"/>
      <c r="D135" s="15"/>
      <c r="E135" s="15"/>
      <c r="F135" s="15"/>
      <c r="G135" s="15"/>
      <c r="H135" s="15"/>
      <c r="I135" s="11"/>
    </row>
    <row r="136" spans="1:9" ht="15" customHeight="1">
      <c r="A136" s="720" t="s">
        <v>158</v>
      </c>
      <c r="B136" s="721"/>
      <c r="C136" s="721"/>
      <c r="D136" s="721"/>
      <c r="E136" s="721"/>
      <c r="F136" s="721"/>
      <c r="G136" s="721"/>
      <c r="H136" s="722"/>
      <c r="I136" s="11"/>
    </row>
    <row r="137" spans="1:9" ht="15" customHeight="1">
      <c r="A137" s="186"/>
      <c r="B137" s="18"/>
      <c r="C137" s="342" t="s">
        <v>20</v>
      </c>
      <c r="D137" s="342" t="s">
        <v>21</v>
      </c>
      <c r="E137" s="342" t="s">
        <v>22</v>
      </c>
      <c r="F137" s="74" t="s">
        <v>23</v>
      </c>
      <c r="G137" s="342" t="s">
        <v>30</v>
      </c>
      <c r="H137" s="78" t="s">
        <v>73</v>
      </c>
      <c r="I137" s="11"/>
    </row>
    <row r="138" spans="1:9" ht="15" customHeight="1">
      <c r="A138" s="201" t="s">
        <v>10</v>
      </c>
      <c r="B138" s="18"/>
      <c r="C138" s="74" t="s">
        <v>24</v>
      </c>
      <c r="D138" s="74" t="s">
        <v>25</v>
      </c>
      <c r="E138" s="74" t="s">
        <v>74</v>
      </c>
      <c r="F138" s="74" t="s">
        <v>66</v>
      </c>
      <c r="G138" s="74" t="s">
        <v>26</v>
      </c>
      <c r="H138" s="78" t="s">
        <v>28</v>
      </c>
      <c r="I138" s="11"/>
    </row>
    <row r="139" spans="1:9" ht="15" customHeight="1">
      <c r="A139" s="201"/>
      <c r="B139" s="18"/>
      <c r="C139" s="74" t="s">
        <v>26</v>
      </c>
      <c r="D139" s="74" t="s">
        <v>27</v>
      </c>
      <c r="E139" s="74" t="s">
        <v>75</v>
      </c>
      <c r="F139" s="76" t="s">
        <v>37</v>
      </c>
      <c r="G139" s="74" t="s">
        <v>5</v>
      </c>
      <c r="H139" s="78" t="s">
        <v>5</v>
      </c>
      <c r="I139" s="11"/>
    </row>
    <row r="140" spans="1:9" ht="15" customHeight="1" thickBot="1">
      <c r="A140" s="512" t="s">
        <v>18</v>
      </c>
      <c r="B140" s="523"/>
      <c r="C140" s="75" t="s">
        <v>5</v>
      </c>
      <c r="D140" s="75" t="s">
        <v>29</v>
      </c>
      <c r="E140" s="75" t="s">
        <v>76</v>
      </c>
      <c r="F140" s="216"/>
      <c r="G140" s="75" t="s">
        <v>153</v>
      </c>
      <c r="H140" s="77" t="s">
        <v>85</v>
      </c>
      <c r="I140" s="11"/>
    </row>
    <row r="141" spans="1:9" ht="15" customHeight="1" thickTop="1">
      <c r="A141" s="843">
        <f>'Beg Schedules'!A135</f>
        <v>0</v>
      </c>
      <c r="B141" s="844"/>
      <c r="C141" s="206">
        <f>'Beg Schedules'!G135</f>
        <v>0</v>
      </c>
      <c r="D141" s="217"/>
      <c r="E141" s="218"/>
      <c r="F141" s="206">
        <f>F$140*(C141+D141-E141)</f>
        <v>0</v>
      </c>
      <c r="G141" s="179">
        <f>(C141+D141-E141-F141)</f>
        <v>0</v>
      </c>
      <c r="H141" s="219"/>
      <c r="I141" s="11"/>
    </row>
    <row r="142" spans="1:9" ht="15" customHeight="1">
      <c r="A142" s="824">
        <f>'Beg Schedules'!A136</f>
        <v>0</v>
      </c>
      <c r="B142" s="825"/>
      <c r="C142" s="206">
        <f>'Beg Schedules'!G136</f>
        <v>0</v>
      </c>
      <c r="D142" s="349"/>
      <c r="E142" s="205"/>
      <c r="F142" s="206">
        <f>F$140*(C142+D142-E142)</f>
        <v>0</v>
      </c>
      <c r="G142" s="179">
        <f>(C142+D142-E142-F142)</f>
        <v>0</v>
      </c>
      <c r="H142" s="350"/>
      <c r="I142" s="11"/>
    </row>
    <row r="143" spans="1:9" ht="15" customHeight="1">
      <c r="A143" s="824">
        <f>'Beg Schedules'!A137</f>
        <v>0</v>
      </c>
      <c r="B143" s="825"/>
      <c r="C143" s="206">
        <f>'Beg Schedules'!G137</f>
        <v>0</v>
      </c>
      <c r="D143" s="351"/>
      <c r="E143" s="208"/>
      <c r="F143" s="206">
        <f>F$140*(C143+D143-E143)</f>
        <v>0</v>
      </c>
      <c r="G143" s="179">
        <f>(C143+D143-E143-F143)</f>
        <v>0</v>
      </c>
      <c r="H143" s="352"/>
      <c r="I143" s="11"/>
    </row>
    <row r="144" spans="1:9" ht="15" customHeight="1">
      <c r="A144" s="832">
        <f>'Beg Schedules'!A138</f>
        <v>0</v>
      </c>
      <c r="B144" s="845"/>
      <c r="C144" s="220">
        <f>'Beg Schedules'!G138</f>
        <v>0</v>
      </c>
      <c r="D144" s="210"/>
      <c r="E144" s="205"/>
      <c r="F144" s="211">
        <f>F$140*(C144+D144-E144)</f>
        <v>0</v>
      </c>
      <c r="G144" s="221">
        <f>(C144+D144-E144-F144)</f>
        <v>0</v>
      </c>
      <c r="H144" s="199"/>
      <c r="I144" s="11"/>
    </row>
    <row r="145" spans="1:10" ht="15" customHeight="1" thickBot="1">
      <c r="A145" s="514" t="s">
        <v>9</v>
      </c>
      <c r="B145" s="536"/>
      <c r="C145" s="214">
        <f t="shared" ref="C145:H145" si="6">SUM(C141:C144)</f>
        <v>0</v>
      </c>
      <c r="D145" s="214">
        <f t="shared" si="6"/>
        <v>0</v>
      </c>
      <c r="E145" s="214">
        <f t="shared" si="6"/>
        <v>0</v>
      </c>
      <c r="F145" s="214">
        <f t="shared" si="6"/>
        <v>0</v>
      </c>
      <c r="G145" s="214">
        <f t="shared" si="6"/>
        <v>0</v>
      </c>
      <c r="H145" s="181">
        <f t="shared" si="6"/>
        <v>0</v>
      </c>
      <c r="I145" s="11"/>
    </row>
    <row r="146" spans="1:10" ht="15" customHeight="1" thickBot="1">
      <c r="A146" s="12"/>
      <c r="B146" s="12"/>
      <c r="C146" s="15"/>
      <c r="D146" s="15"/>
      <c r="E146" s="15"/>
      <c r="F146" s="15"/>
      <c r="G146" s="15"/>
      <c r="H146" s="15"/>
      <c r="I146" s="11"/>
    </row>
    <row r="147" spans="1:10" ht="15" customHeight="1">
      <c r="A147" s="834" t="s">
        <v>125</v>
      </c>
      <c r="B147" s="835"/>
      <c r="C147" s="835"/>
      <c r="D147" s="835"/>
      <c r="E147" s="835"/>
      <c r="F147" s="835"/>
      <c r="G147" s="835"/>
      <c r="H147" s="836"/>
      <c r="I147" s="11"/>
    </row>
    <row r="148" spans="1:10" ht="15" customHeight="1">
      <c r="A148" s="613"/>
      <c r="B148" s="614"/>
      <c r="C148" s="615" t="s">
        <v>20</v>
      </c>
      <c r="D148" s="615" t="s">
        <v>21</v>
      </c>
      <c r="E148" s="615" t="s">
        <v>22</v>
      </c>
      <c r="F148" s="615" t="s">
        <v>23</v>
      </c>
      <c r="G148" s="615" t="s">
        <v>73</v>
      </c>
      <c r="H148" s="616" t="s">
        <v>14</v>
      </c>
      <c r="I148" s="11"/>
    </row>
    <row r="149" spans="1:10" ht="15" customHeight="1">
      <c r="A149" s="399"/>
      <c r="B149" s="614"/>
      <c r="C149" s="614"/>
      <c r="D149" s="267" t="s">
        <v>25</v>
      </c>
      <c r="E149" s="267" t="s">
        <v>74</v>
      </c>
      <c r="F149" s="614"/>
      <c r="G149" s="267" t="s">
        <v>28</v>
      </c>
      <c r="H149" s="617" t="s">
        <v>73</v>
      </c>
      <c r="I149" s="74"/>
    </row>
    <row r="150" spans="1:10" ht="15" customHeight="1">
      <c r="A150" s="399"/>
      <c r="B150" s="614"/>
      <c r="C150" s="267" t="s">
        <v>31</v>
      </c>
      <c r="D150" s="267" t="s">
        <v>30</v>
      </c>
      <c r="E150" s="267" t="s">
        <v>84</v>
      </c>
      <c r="F150" s="267" t="s">
        <v>40</v>
      </c>
      <c r="G150" s="267" t="s">
        <v>126</v>
      </c>
      <c r="H150" s="617" t="s">
        <v>28</v>
      </c>
    </row>
    <row r="151" spans="1:10" ht="15" customHeight="1" thickBot="1">
      <c r="A151" s="618" t="s">
        <v>18</v>
      </c>
      <c r="B151" s="619"/>
      <c r="C151" s="620" t="s">
        <v>7</v>
      </c>
      <c r="D151" s="620" t="s">
        <v>27</v>
      </c>
      <c r="E151" s="620" t="s">
        <v>32</v>
      </c>
      <c r="F151" s="620" t="s">
        <v>324</v>
      </c>
      <c r="G151" s="620" t="s">
        <v>127</v>
      </c>
      <c r="H151" s="621" t="s">
        <v>5</v>
      </c>
      <c r="I151" s="83"/>
      <c r="J151" s="20"/>
    </row>
    <row r="152" spans="1:10" ht="15" customHeight="1" thickTop="1">
      <c r="A152" s="841" t="s">
        <v>159</v>
      </c>
      <c r="B152" s="842"/>
      <c r="C152" s="609">
        <f>'Beg Schedules'!E150</f>
        <v>0</v>
      </c>
      <c r="D152" s="267" t="s">
        <v>6</v>
      </c>
      <c r="E152" s="622" t="s">
        <v>6</v>
      </c>
      <c r="F152" s="471">
        <f>'Beg Schedules'!F150</f>
        <v>0</v>
      </c>
      <c r="G152" s="697" t="s">
        <v>6</v>
      </c>
      <c r="H152" s="698" t="s">
        <v>6</v>
      </c>
    </row>
    <row r="153" spans="1:10" ht="15" customHeight="1">
      <c r="A153" s="781" t="s">
        <v>156</v>
      </c>
      <c r="B153" s="838"/>
      <c r="C153" s="610"/>
      <c r="D153" s="624" t="s">
        <v>6</v>
      </c>
      <c r="E153" s="485"/>
      <c r="F153" s="485"/>
      <c r="G153" s="697" t="s">
        <v>6</v>
      </c>
      <c r="H153" s="698" t="s">
        <v>6</v>
      </c>
    </row>
    <row r="154" spans="1:10" ht="15" customHeight="1">
      <c r="A154" s="695" t="s">
        <v>337</v>
      </c>
      <c r="B154" s="688"/>
      <c r="C154" s="699">
        <f>C152-C153</f>
        <v>0</v>
      </c>
      <c r="D154" s="700" t="s">
        <v>6</v>
      </c>
      <c r="E154" s="700" t="s">
        <v>6</v>
      </c>
      <c r="F154" s="700" t="s">
        <v>6</v>
      </c>
      <c r="G154" s="711"/>
      <c r="H154" s="696">
        <f>(C154*G154)</f>
        <v>0</v>
      </c>
    </row>
    <row r="155" spans="1:10" ht="15" customHeight="1">
      <c r="A155" s="824" t="s">
        <v>155</v>
      </c>
      <c r="B155" s="837"/>
      <c r="C155" s="610"/>
      <c r="D155" s="611"/>
      <c r="E155" s="472" t="s">
        <v>6</v>
      </c>
      <c r="F155" s="473">
        <f>D155</f>
        <v>0</v>
      </c>
      <c r="G155" s="612"/>
      <c r="H155" s="623">
        <f>(C155*G155)</f>
        <v>0</v>
      </c>
    </row>
    <row r="156" spans="1:10" ht="15" customHeight="1">
      <c r="A156" s="625" t="s">
        <v>325</v>
      </c>
      <c r="B156" s="626"/>
      <c r="C156" s="627"/>
      <c r="D156" s="632"/>
      <c r="E156" s="633" t="s">
        <v>6</v>
      </c>
      <c r="F156" s="634">
        <f>D156</f>
        <v>0</v>
      </c>
      <c r="G156" s="633" t="s">
        <v>6</v>
      </c>
      <c r="H156" s="628">
        <f>D156</f>
        <v>0</v>
      </c>
    </row>
    <row r="157" spans="1:10" ht="15" customHeight="1" thickBot="1">
      <c r="A157" s="839" t="s">
        <v>157</v>
      </c>
      <c r="B157" s="840"/>
      <c r="C157" s="629">
        <f>C152+C155-C153</f>
        <v>0</v>
      </c>
      <c r="D157" s="269">
        <f>SUM(D155:D156)</f>
        <v>0</v>
      </c>
      <c r="E157" s="630">
        <f>E153</f>
        <v>0</v>
      </c>
      <c r="F157" s="486">
        <f>F152+F155-F153+F156</f>
        <v>0</v>
      </c>
      <c r="G157" s="635" t="e">
        <f>H157/C157</f>
        <v>#DIV/0!</v>
      </c>
      <c r="H157" s="631">
        <f>SUM(H154:H156)</f>
        <v>0</v>
      </c>
    </row>
    <row r="158" spans="1:10" ht="15" customHeight="1" thickBot="1">
      <c r="A158" s="106"/>
      <c r="B158" s="12"/>
      <c r="C158" s="15"/>
      <c r="D158" s="15"/>
      <c r="E158" s="84"/>
      <c r="F158" s="15"/>
      <c r="G158" s="15"/>
      <c r="H158" s="15"/>
      <c r="I158" s="11"/>
    </row>
    <row r="159" spans="1:10" ht="15" customHeight="1">
      <c r="A159" s="720" t="s">
        <v>152</v>
      </c>
      <c r="B159" s="721"/>
      <c r="C159" s="721"/>
      <c r="D159" s="721"/>
      <c r="E159" s="721"/>
      <c r="F159" s="721"/>
      <c r="G159" s="721"/>
      <c r="H159" s="722"/>
      <c r="I159" s="11"/>
    </row>
    <row r="160" spans="1:10" ht="15" customHeight="1">
      <c r="A160" s="671"/>
      <c r="B160" s="672"/>
      <c r="C160" s="672"/>
      <c r="D160" s="673"/>
      <c r="E160" s="819" t="s">
        <v>98</v>
      </c>
      <c r="F160" s="819" t="s">
        <v>329</v>
      </c>
      <c r="G160" s="819" t="s">
        <v>99</v>
      </c>
      <c r="H160" s="816" t="s">
        <v>327</v>
      </c>
      <c r="I160" s="11"/>
    </row>
    <row r="161" spans="1:9" ht="15" customHeight="1">
      <c r="A161" s="309"/>
      <c r="B161" s="310"/>
      <c r="C161" s="310"/>
      <c r="D161" s="668"/>
      <c r="E161" s="820"/>
      <c r="F161" s="820"/>
      <c r="G161" s="820"/>
      <c r="H161" s="817"/>
      <c r="I161" s="11"/>
    </row>
    <row r="162" spans="1:9" ht="15" customHeight="1" thickBot="1">
      <c r="A162" s="530" t="s">
        <v>18</v>
      </c>
      <c r="B162" s="537"/>
      <c r="C162" s="537"/>
      <c r="D162" s="537"/>
      <c r="E162" s="821"/>
      <c r="F162" s="821"/>
      <c r="G162" s="821"/>
      <c r="H162" s="818"/>
      <c r="I162" s="11"/>
    </row>
    <row r="163" spans="1:9" ht="15" customHeight="1" thickTop="1">
      <c r="A163" s="813">
        <f>'Beg Schedules'!A154:G154</f>
        <v>0</v>
      </c>
      <c r="B163" s="814"/>
      <c r="C163" s="814"/>
      <c r="D163" s="815"/>
      <c r="E163" s="487">
        <f>'Beg Schedules'!H154</f>
        <v>0</v>
      </c>
      <c r="F163" s="218"/>
      <c r="G163" s="488"/>
      <c r="H163" s="489">
        <f t="shared" ref="H163:H168" si="7">E163+F163-G163</f>
        <v>0</v>
      </c>
      <c r="I163" s="11"/>
    </row>
    <row r="164" spans="1:9" ht="15" customHeight="1">
      <c r="A164" s="807">
        <f>'Beg Schedules'!A155:G155</f>
        <v>0</v>
      </c>
      <c r="B164" s="808"/>
      <c r="C164" s="808"/>
      <c r="D164" s="809"/>
      <c r="E164" s="490">
        <f>'Beg Schedules'!H155</f>
        <v>0</v>
      </c>
      <c r="F164" s="674"/>
      <c r="G164" s="675"/>
      <c r="H164" s="489">
        <f t="shared" si="7"/>
        <v>0</v>
      </c>
      <c r="I164" s="11"/>
    </row>
    <row r="165" spans="1:9" ht="15" customHeight="1">
      <c r="A165" s="807">
        <f>'Beg Schedules'!A156:G156</f>
        <v>0</v>
      </c>
      <c r="B165" s="808"/>
      <c r="C165" s="808"/>
      <c r="D165" s="809"/>
      <c r="E165" s="490">
        <f>'Beg Schedules'!H156</f>
        <v>0</v>
      </c>
      <c r="F165" s="674"/>
      <c r="G165" s="675"/>
      <c r="H165" s="489">
        <f t="shared" si="7"/>
        <v>0</v>
      </c>
      <c r="I165" s="11"/>
    </row>
    <row r="166" spans="1:9" ht="15" customHeight="1">
      <c r="A166" s="807">
        <f>'Beg Schedules'!A157:G157</f>
        <v>0</v>
      </c>
      <c r="B166" s="808"/>
      <c r="C166" s="808"/>
      <c r="D166" s="809"/>
      <c r="E166" s="490">
        <f>'Beg Schedules'!H157</f>
        <v>0</v>
      </c>
      <c r="F166" s="676"/>
      <c r="G166" s="677"/>
      <c r="H166" s="489">
        <f t="shared" si="7"/>
        <v>0</v>
      </c>
      <c r="I166" s="11"/>
    </row>
    <row r="167" spans="1:9" ht="15" customHeight="1">
      <c r="A167" s="807">
        <f>'Beg Schedules'!A158:G158</f>
        <v>0</v>
      </c>
      <c r="B167" s="808"/>
      <c r="C167" s="808"/>
      <c r="D167" s="809"/>
      <c r="E167" s="490">
        <f>'Beg Schedules'!H158</f>
        <v>0</v>
      </c>
      <c r="F167" s="676"/>
      <c r="G167" s="677"/>
      <c r="H167" s="489">
        <f t="shared" si="7"/>
        <v>0</v>
      </c>
      <c r="I167" s="11"/>
    </row>
    <row r="168" spans="1:9" ht="15" customHeight="1">
      <c r="A168" s="810">
        <f>'Beg Schedules'!A159:G159</f>
        <v>0</v>
      </c>
      <c r="B168" s="811"/>
      <c r="C168" s="811"/>
      <c r="D168" s="812"/>
      <c r="E168" s="491">
        <f>'Beg Schedules'!H159</f>
        <v>0</v>
      </c>
      <c r="F168" s="678"/>
      <c r="G168" s="679"/>
      <c r="H168" s="492">
        <f t="shared" si="7"/>
        <v>0</v>
      </c>
      <c r="I168" s="11"/>
    </row>
    <row r="169" spans="1:9" ht="15" customHeight="1">
      <c r="A169" s="680" t="s">
        <v>328</v>
      </c>
      <c r="B169" s="822"/>
      <c r="C169" s="822"/>
      <c r="D169" s="823"/>
      <c r="E169" s="681" t="s">
        <v>6</v>
      </c>
      <c r="F169" s="678"/>
      <c r="G169" s="678"/>
      <c r="H169" s="493">
        <f>F169-G169</f>
        <v>0</v>
      </c>
      <c r="I169" s="11"/>
    </row>
    <row r="170" spans="1:9" ht="15" customHeight="1" thickBot="1">
      <c r="A170" s="669" t="s">
        <v>14</v>
      </c>
      <c r="B170" s="670"/>
      <c r="C170" s="670"/>
      <c r="D170" s="670"/>
      <c r="E170" s="494">
        <f>SUM(E163:E169)</f>
        <v>0</v>
      </c>
      <c r="F170" s="494">
        <f>SUM(F163:F169)</f>
        <v>0</v>
      </c>
      <c r="G170" s="494">
        <f>SUM(G163:G169)</f>
        <v>0</v>
      </c>
      <c r="H170" s="682">
        <f>SUM(H163:H169)</f>
        <v>0</v>
      </c>
      <c r="I170" s="11"/>
    </row>
    <row r="171" spans="1:9" ht="15" customHeight="1" thickBot="1">
      <c r="A171" s="12"/>
      <c r="B171" s="12"/>
      <c r="C171" s="12"/>
      <c r="D171" s="12"/>
      <c r="E171" s="12"/>
      <c r="F171" s="12"/>
      <c r="G171" s="12"/>
      <c r="H171" s="15"/>
      <c r="I171" s="11"/>
    </row>
    <row r="172" spans="1:9" ht="15" customHeight="1">
      <c r="A172" s="720" t="s">
        <v>119</v>
      </c>
      <c r="B172" s="721"/>
      <c r="C172" s="721"/>
      <c r="D172" s="722"/>
      <c r="E172" s="720" t="s">
        <v>118</v>
      </c>
      <c r="F172" s="721"/>
      <c r="G172" s="721"/>
      <c r="H172" s="722"/>
      <c r="I172" s="11"/>
    </row>
    <row r="173" spans="1:9" ht="15" customHeight="1" thickBot="1">
      <c r="A173" s="511" t="s">
        <v>18</v>
      </c>
      <c r="B173" s="524"/>
      <c r="C173" s="524"/>
      <c r="D173" s="174" t="s">
        <v>5</v>
      </c>
      <c r="E173" s="511" t="s">
        <v>18</v>
      </c>
      <c r="F173" s="524"/>
      <c r="G173" s="524"/>
      <c r="H173" s="180" t="s">
        <v>5</v>
      </c>
      <c r="I173" s="11"/>
    </row>
    <row r="174" spans="1:9" ht="15" customHeight="1" thickTop="1">
      <c r="A174" s="769"/>
      <c r="B174" s="770"/>
      <c r="C174" s="802"/>
      <c r="D174" s="227"/>
      <c r="E174" s="772"/>
      <c r="F174" s="773"/>
      <c r="G174" s="774"/>
      <c r="H174" s="228"/>
      <c r="I174" s="11"/>
    </row>
    <row r="175" spans="1:9" ht="15" customHeight="1">
      <c r="A175" s="759"/>
      <c r="B175" s="760"/>
      <c r="C175" s="803"/>
      <c r="D175" s="229"/>
      <c r="E175" s="759"/>
      <c r="F175" s="760"/>
      <c r="G175" s="761"/>
      <c r="H175" s="228"/>
      <c r="I175" s="11"/>
    </row>
    <row r="176" spans="1:9" ht="15" customHeight="1">
      <c r="A176" s="759"/>
      <c r="B176" s="760"/>
      <c r="C176" s="803"/>
      <c r="D176" s="229"/>
      <c r="E176" s="804"/>
      <c r="F176" s="805"/>
      <c r="G176" s="806"/>
      <c r="H176" s="226"/>
      <c r="I176" s="11"/>
    </row>
    <row r="177" spans="1:13" ht="15" customHeight="1" thickBot="1">
      <c r="A177" s="525" t="s">
        <v>14</v>
      </c>
      <c r="B177" s="526"/>
      <c r="C177" s="526"/>
      <c r="D177" s="225">
        <f>SUM(D174:D176)</f>
        <v>0</v>
      </c>
      <c r="E177" s="525" t="s">
        <v>14</v>
      </c>
      <c r="F177" s="526"/>
      <c r="G177" s="526"/>
      <c r="H177" s="215">
        <f>SUM(H174:H176)</f>
        <v>0</v>
      </c>
      <c r="I177" s="11"/>
    </row>
    <row r="178" spans="1:13" ht="15" customHeight="1" thickBot="1">
      <c r="A178" s="12"/>
      <c r="B178" s="12"/>
      <c r="C178" s="12"/>
      <c r="D178" s="15"/>
      <c r="E178" s="12"/>
      <c r="F178" s="12"/>
      <c r="G178" s="12"/>
      <c r="H178" s="15"/>
      <c r="I178" s="684"/>
    </row>
    <row r="179" spans="1:13" ht="15" customHeight="1">
      <c r="A179" s="720" t="s">
        <v>128</v>
      </c>
      <c r="B179" s="721"/>
      <c r="C179" s="721"/>
      <c r="D179" s="721"/>
      <c r="E179" s="721"/>
      <c r="F179" s="721"/>
      <c r="G179" s="721"/>
      <c r="H179" s="722"/>
      <c r="I179" s="684"/>
    </row>
    <row r="180" spans="1:13" ht="15" customHeight="1">
      <c r="A180" s="186"/>
      <c r="B180" s="341"/>
      <c r="C180" s="341"/>
      <c r="D180" s="341"/>
      <c r="E180" s="342" t="s">
        <v>36</v>
      </c>
      <c r="F180" s="348" t="s">
        <v>189</v>
      </c>
      <c r="G180" s="342" t="s">
        <v>33</v>
      </c>
      <c r="H180" s="222" t="s">
        <v>34</v>
      </c>
      <c r="I180" s="684"/>
    </row>
    <row r="181" spans="1:13" ht="15" customHeight="1" thickBot="1">
      <c r="A181" s="512" t="s">
        <v>191</v>
      </c>
      <c r="B181" s="513"/>
      <c r="C181" s="513"/>
      <c r="D181" s="513"/>
      <c r="E181" s="75" t="s">
        <v>121</v>
      </c>
      <c r="F181" s="17" t="s">
        <v>190</v>
      </c>
      <c r="G181" s="75" t="s">
        <v>35</v>
      </c>
      <c r="H181" s="77" t="s">
        <v>36</v>
      </c>
      <c r="I181" s="684"/>
    </row>
    <row r="182" spans="1:13" ht="15" customHeight="1" thickTop="1">
      <c r="A182" s="723"/>
      <c r="B182" s="724"/>
      <c r="C182" s="724"/>
      <c r="D182" s="725"/>
      <c r="E182" s="483"/>
      <c r="F182" s="230"/>
      <c r="G182" s="231"/>
      <c r="H182" s="232">
        <f>E182*G182*(G$9-F182)/365</f>
        <v>0</v>
      </c>
      <c r="I182" s="685" t="str">
        <f>IF(F182&gt;G$9,"Date in column F cannot be later than the date of the statement."," ")</f>
        <v xml:space="preserve"> </v>
      </c>
      <c r="M182" s="80" t="str">
        <f t="shared" ref="M182:M191" si="8">IF(F182&gt;G$9,G$9," ")</f>
        <v xml:space="preserve"> </v>
      </c>
    </row>
    <row r="183" spans="1:13" ht="15" customHeight="1">
      <c r="A183" s="713"/>
      <c r="B183" s="715"/>
      <c r="C183" s="715"/>
      <c r="D183" s="751"/>
      <c r="E183" s="484"/>
      <c r="F183" s="233"/>
      <c r="G183" s="231"/>
      <c r="H183" s="234">
        <f t="shared" ref="H183:H191" si="9">E183*G183*(G$9-F183)/365</f>
        <v>0</v>
      </c>
      <c r="I183" s="685" t="str">
        <f t="shared" ref="I183:I191" si="10">IF(F183&gt;G$9,"Date in column F cannot be later than the date of the statement."," ")</f>
        <v xml:space="preserve"> </v>
      </c>
      <c r="M183" s="79" t="str">
        <f t="shared" si="8"/>
        <v xml:space="preserve"> </v>
      </c>
    </row>
    <row r="184" spans="1:13" ht="15" customHeight="1">
      <c r="A184" s="713"/>
      <c r="B184" s="715"/>
      <c r="C184" s="715"/>
      <c r="D184" s="751"/>
      <c r="E184" s="484"/>
      <c r="F184" s="233"/>
      <c r="G184" s="235"/>
      <c r="H184" s="234">
        <f t="shared" si="9"/>
        <v>0</v>
      </c>
      <c r="I184" s="685" t="str">
        <f t="shared" si="10"/>
        <v xml:space="preserve"> </v>
      </c>
      <c r="M184" s="79" t="str">
        <f t="shared" si="8"/>
        <v xml:space="preserve"> </v>
      </c>
    </row>
    <row r="185" spans="1:13" ht="15" customHeight="1">
      <c r="A185" s="713"/>
      <c r="B185" s="715"/>
      <c r="C185" s="715"/>
      <c r="D185" s="751"/>
      <c r="E185" s="484"/>
      <c r="F185" s="233"/>
      <c r="G185" s="235"/>
      <c r="H185" s="234">
        <f t="shared" si="9"/>
        <v>0</v>
      </c>
      <c r="I185" s="685" t="str">
        <f t="shared" si="10"/>
        <v xml:space="preserve"> </v>
      </c>
      <c r="M185" s="79" t="str">
        <f t="shared" si="8"/>
        <v xml:space="preserve"> </v>
      </c>
    </row>
    <row r="186" spans="1:13" ht="15" customHeight="1">
      <c r="A186" s="713"/>
      <c r="B186" s="715"/>
      <c r="C186" s="715"/>
      <c r="D186" s="751"/>
      <c r="E186" s="484"/>
      <c r="F186" s="233"/>
      <c r="G186" s="235"/>
      <c r="H186" s="234">
        <f t="shared" si="9"/>
        <v>0</v>
      </c>
      <c r="I186" s="685" t="str">
        <f t="shared" si="10"/>
        <v xml:space="preserve"> </v>
      </c>
      <c r="M186" s="79" t="str">
        <f t="shared" si="8"/>
        <v xml:space="preserve"> </v>
      </c>
    </row>
    <row r="187" spans="1:13" ht="15" customHeight="1">
      <c r="A187" s="713"/>
      <c r="B187" s="715"/>
      <c r="C187" s="715"/>
      <c r="D187" s="538"/>
      <c r="E187" s="484"/>
      <c r="F187" s="233"/>
      <c r="G187" s="235"/>
      <c r="H187" s="234">
        <f t="shared" si="9"/>
        <v>0</v>
      </c>
      <c r="I187" s="685" t="str">
        <f t="shared" si="10"/>
        <v xml:space="preserve"> </v>
      </c>
      <c r="M187" s="79" t="str">
        <f t="shared" si="8"/>
        <v xml:space="preserve"> </v>
      </c>
    </row>
    <row r="188" spans="1:13" ht="15" customHeight="1">
      <c r="A188" s="713"/>
      <c r="B188" s="715"/>
      <c r="C188" s="715"/>
      <c r="D188" s="751"/>
      <c r="E188" s="484"/>
      <c r="F188" s="233"/>
      <c r="G188" s="235"/>
      <c r="H188" s="234">
        <f t="shared" si="9"/>
        <v>0</v>
      </c>
      <c r="I188" s="685" t="str">
        <f t="shared" si="10"/>
        <v xml:space="preserve"> </v>
      </c>
      <c r="M188" s="79" t="str">
        <f t="shared" si="8"/>
        <v xml:space="preserve"> </v>
      </c>
    </row>
    <row r="189" spans="1:13" ht="15" customHeight="1">
      <c r="A189" s="713"/>
      <c r="B189" s="715"/>
      <c r="C189" s="715"/>
      <c r="D189" s="751"/>
      <c r="E189" s="484"/>
      <c r="F189" s="233"/>
      <c r="G189" s="235"/>
      <c r="H189" s="234">
        <f t="shared" si="9"/>
        <v>0</v>
      </c>
      <c r="I189" s="685" t="str">
        <f t="shared" si="10"/>
        <v xml:space="preserve"> </v>
      </c>
      <c r="M189" s="79" t="str">
        <f t="shared" si="8"/>
        <v xml:space="preserve"> </v>
      </c>
    </row>
    <row r="190" spans="1:13" ht="15" customHeight="1">
      <c r="A190" s="713"/>
      <c r="B190" s="715"/>
      <c r="C190" s="715"/>
      <c r="D190" s="751"/>
      <c r="E190" s="484"/>
      <c r="F190" s="233"/>
      <c r="G190" s="235"/>
      <c r="H190" s="234">
        <f t="shared" si="9"/>
        <v>0</v>
      </c>
      <c r="I190" s="685" t="str">
        <f t="shared" si="10"/>
        <v xml:space="preserve"> </v>
      </c>
      <c r="M190" s="79" t="str">
        <f t="shared" si="8"/>
        <v xml:space="preserve"> </v>
      </c>
    </row>
    <row r="191" spans="1:13" ht="15" customHeight="1">
      <c r="A191" s="713"/>
      <c r="B191" s="715"/>
      <c r="C191" s="715"/>
      <c r="D191" s="751"/>
      <c r="E191" s="484"/>
      <c r="F191" s="233"/>
      <c r="G191" s="236"/>
      <c r="H191" s="237">
        <f t="shared" si="9"/>
        <v>0</v>
      </c>
      <c r="I191" s="685" t="str">
        <f t="shared" si="10"/>
        <v xml:space="preserve"> </v>
      </c>
      <c r="M191" s="79" t="str">
        <f t="shared" si="8"/>
        <v xml:space="preserve"> </v>
      </c>
    </row>
    <row r="192" spans="1:13" ht="15" customHeight="1" thickBot="1">
      <c r="A192" s="525" t="s">
        <v>9</v>
      </c>
      <c r="B192" s="526"/>
      <c r="C192" s="526"/>
      <c r="D192" s="515"/>
      <c r="E192" s="250" t="s">
        <v>6</v>
      </c>
      <c r="F192" s="250" t="s">
        <v>6</v>
      </c>
      <c r="G192" s="225">
        <f>SUM(G182:G191)</f>
        <v>0</v>
      </c>
      <c r="H192" s="181">
        <f>SUM(H182:H191)</f>
        <v>0</v>
      </c>
      <c r="I192" s="503" t="str">
        <f>IF(H192,"NOTE: Accrued interest is being calculated based on the statement date in cell G9 of "&amp;TEXT(G9,"mm/dd/yyyy"),"")</f>
        <v/>
      </c>
    </row>
    <row r="193" spans="1:13" ht="15" customHeight="1" thickBot="1">
      <c r="A193" s="12"/>
      <c r="B193" s="12"/>
      <c r="C193" s="12"/>
      <c r="D193" s="12"/>
      <c r="E193" s="12"/>
      <c r="F193" s="12"/>
      <c r="G193" s="15"/>
      <c r="H193" s="15"/>
      <c r="I193" s="684"/>
    </row>
    <row r="194" spans="1:13" ht="15" customHeight="1">
      <c r="A194" s="720" t="s">
        <v>122</v>
      </c>
      <c r="B194" s="721"/>
      <c r="C194" s="721"/>
      <c r="D194" s="721"/>
      <c r="E194" s="721"/>
      <c r="F194" s="721"/>
      <c r="G194" s="721"/>
      <c r="H194" s="722"/>
      <c r="I194" s="684"/>
    </row>
    <row r="195" spans="1:13" ht="15" customHeight="1">
      <c r="A195" s="201"/>
      <c r="B195" s="106"/>
      <c r="C195" s="74" t="s">
        <v>36</v>
      </c>
      <c r="D195" s="348" t="s">
        <v>189</v>
      </c>
      <c r="E195" s="74" t="s">
        <v>33</v>
      </c>
      <c r="F195" s="74" t="s">
        <v>129</v>
      </c>
      <c r="G195" s="74" t="s">
        <v>131</v>
      </c>
      <c r="H195" s="78" t="s">
        <v>34</v>
      </c>
      <c r="I195" s="684"/>
    </row>
    <row r="196" spans="1:13" ht="15" customHeight="1" thickBot="1">
      <c r="A196" s="512" t="s">
        <v>191</v>
      </c>
      <c r="B196" s="513"/>
      <c r="C196" s="75" t="s">
        <v>121</v>
      </c>
      <c r="D196" s="17" t="s">
        <v>190</v>
      </c>
      <c r="E196" s="75" t="s">
        <v>35</v>
      </c>
      <c r="F196" s="75" t="s">
        <v>130</v>
      </c>
      <c r="G196" s="75" t="s">
        <v>132</v>
      </c>
      <c r="H196" s="77" t="s">
        <v>36</v>
      </c>
      <c r="I196" s="684"/>
    </row>
    <row r="197" spans="1:13" ht="15" customHeight="1" thickTop="1">
      <c r="A197" s="716"/>
      <c r="B197" s="717"/>
      <c r="C197" s="281"/>
      <c r="D197" s="282"/>
      <c r="E197" s="285"/>
      <c r="F197" s="286"/>
      <c r="G197" s="242">
        <f t="shared" ref="G197:G206" si="11">(E197-F197)</f>
        <v>0</v>
      </c>
      <c r="H197" s="243">
        <f>E197*C197*(G$9-D197)/365</f>
        <v>0</v>
      </c>
      <c r="I197" s="686" t="str">
        <f t="shared" ref="I197:I205" si="12">IF(D197&gt;G$9,"Date in column F cannot be later than the date of the statement."," ")</f>
        <v xml:space="preserve"> </v>
      </c>
      <c r="J197" s="11"/>
      <c r="M197" s="82" t="str">
        <f t="shared" ref="M197:M205" si="13">IF(D197&gt;G$9,G$9," ")</f>
        <v xml:space="preserve"> </v>
      </c>
    </row>
    <row r="198" spans="1:13" ht="15" customHeight="1">
      <c r="A198" s="718"/>
      <c r="B198" s="719"/>
      <c r="C198" s="281"/>
      <c r="D198" s="282"/>
      <c r="E198" s="285"/>
      <c r="F198" s="286"/>
      <c r="G198" s="179">
        <f t="shared" si="11"/>
        <v>0</v>
      </c>
      <c r="H198" s="243">
        <f t="shared" ref="H198:H206" si="14">E198*C198*(G$9-D198)/365</f>
        <v>0</v>
      </c>
      <c r="I198" s="687" t="str">
        <f t="shared" si="12"/>
        <v xml:space="preserve"> </v>
      </c>
      <c r="M198" s="82" t="str">
        <f t="shared" si="13"/>
        <v xml:space="preserve"> </v>
      </c>
    </row>
    <row r="199" spans="1:13" ht="15" customHeight="1">
      <c r="A199" s="713"/>
      <c r="B199" s="714"/>
      <c r="C199" s="238"/>
      <c r="D199" s="244"/>
      <c r="E199" s="240"/>
      <c r="F199" s="241"/>
      <c r="G199" s="179">
        <f t="shared" si="11"/>
        <v>0</v>
      </c>
      <c r="H199" s="243">
        <f t="shared" si="14"/>
        <v>0</v>
      </c>
      <c r="I199" s="687" t="str">
        <f t="shared" si="12"/>
        <v xml:space="preserve"> </v>
      </c>
      <c r="M199" s="82" t="str">
        <f t="shared" si="13"/>
        <v xml:space="preserve"> </v>
      </c>
    </row>
    <row r="200" spans="1:13" ht="15" customHeight="1">
      <c r="A200" s="713"/>
      <c r="B200" s="714"/>
      <c r="C200" s="238"/>
      <c r="D200" s="244"/>
      <c r="E200" s="240"/>
      <c r="F200" s="241"/>
      <c r="G200" s="179">
        <f t="shared" si="11"/>
        <v>0</v>
      </c>
      <c r="H200" s="243">
        <f t="shared" si="14"/>
        <v>0</v>
      </c>
      <c r="I200" s="687" t="str">
        <f t="shared" si="12"/>
        <v xml:space="preserve"> </v>
      </c>
      <c r="M200" s="82" t="str">
        <f t="shared" si="13"/>
        <v xml:space="preserve"> </v>
      </c>
    </row>
    <row r="201" spans="1:13" ht="15" customHeight="1">
      <c r="A201" s="713"/>
      <c r="B201" s="714"/>
      <c r="C201" s="238"/>
      <c r="D201" s="244"/>
      <c r="E201" s="240"/>
      <c r="F201" s="241"/>
      <c r="G201" s="179">
        <f t="shared" si="11"/>
        <v>0</v>
      </c>
      <c r="H201" s="243">
        <f t="shared" si="14"/>
        <v>0</v>
      </c>
      <c r="I201" s="687" t="str">
        <f t="shared" si="12"/>
        <v xml:space="preserve"> </v>
      </c>
      <c r="M201" s="82" t="str">
        <f t="shared" si="13"/>
        <v xml:space="preserve"> </v>
      </c>
    </row>
    <row r="202" spans="1:13" ht="15" customHeight="1">
      <c r="A202" s="713"/>
      <c r="B202" s="714"/>
      <c r="C202" s="245"/>
      <c r="D202" s="239"/>
      <c r="E202" s="246"/>
      <c r="F202" s="246"/>
      <c r="G202" s="179">
        <f t="shared" si="11"/>
        <v>0</v>
      </c>
      <c r="H202" s="243">
        <f t="shared" si="14"/>
        <v>0</v>
      </c>
      <c r="I202" s="687" t="str">
        <f t="shared" si="12"/>
        <v xml:space="preserve"> </v>
      </c>
      <c r="M202" s="82" t="str">
        <f t="shared" si="13"/>
        <v xml:space="preserve"> </v>
      </c>
    </row>
    <row r="203" spans="1:13" ht="15" customHeight="1">
      <c r="A203" s="713"/>
      <c r="B203" s="714"/>
      <c r="C203" s="245"/>
      <c r="D203" s="239"/>
      <c r="E203" s="246"/>
      <c r="F203" s="246"/>
      <c r="G203" s="179">
        <f t="shared" si="11"/>
        <v>0</v>
      </c>
      <c r="H203" s="243">
        <f t="shared" si="14"/>
        <v>0</v>
      </c>
      <c r="I203" s="687" t="str">
        <f t="shared" si="12"/>
        <v xml:space="preserve"> </v>
      </c>
      <c r="M203" s="82" t="str">
        <f t="shared" si="13"/>
        <v xml:space="preserve"> </v>
      </c>
    </row>
    <row r="204" spans="1:13" ht="15" customHeight="1">
      <c r="A204" s="713"/>
      <c r="B204" s="714"/>
      <c r="C204" s="245"/>
      <c r="D204" s="239"/>
      <c r="E204" s="246"/>
      <c r="F204" s="246"/>
      <c r="G204" s="179">
        <f t="shared" si="11"/>
        <v>0</v>
      </c>
      <c r="H204" s="243">
        <f t="shared" si="14"/>
        <v>0</v>
      </c>
      <c r="I204" s="687" t="str">
        <f t="shared" si="12"/>
        <v xml:space="preserve"> </v>
      </c>
      <c r="M204" s="82" t="str">
        <f t="shared" si="13"/>
        <v xml:space="preserve"> </v>
      </c>
    </row>
    <row r="205" spans="1:13" ht="15" customHeight="1">
      <c r="A205" s="713"/>
      <c r="B205" s="714"/>
      <c r="C205" s="245"/>
      <c r="D205" s="239"/>
      <c r="E205" s="246"/>
      <c r="F205" s="246"/>
      <c r="G205" s="179">
        <f t="shared" si="11"/>
        <v>0</v>
      </c>
      <c r="H205" s="243">
        <f t="shared" si="14"/>
        <v>0</v>
      </c>
      <c r="I205" s="687" t="str">
        <f t="shared" si="12"/>
        <v xml:space="preserve"> </v>
      </c>
      <c r="M205" s="82" t="str">
        <f t="shared" si="13"/>
        <v xml:space="preserve"> </v>
      </c>
    </row>
    <row r="206" spans="1:13" ht="15" customHeight="1">
      <c r="A206" s="713"/>
      <c r="B206" s="714"/>
      <c r="C206" s="247"/>
      <c r="D206" s="239"/>
      <c r="E206" s="248"/>
      <c r="F206" s="248"/>
      <c r="G206" s="179">
        <f t="shared" si="11"/>
        <v>0</v>
      </c>
      <c r="H206" s="249">
        <f t="shared" si="14"/>
        <v>0</v>
      </c>
      <c r="I206" s="687" t="str">
        <f>IF(D206&gt;G$9,"Date in column F cannot be later than the date of the statement."," ")</f>
        <v xml:space="preserve"> </v>
      </c>
      <c r="M206" s="82" t="str">
        <f>IF(D206&gt;G$9,G$9," ")</f>
        <v xml:space="preserve"> </v>
      </c>
    </row>
    <row r="207" spans="1:13" ht="15" customHeight="1" thickBot="1">
      <c r="A207" s="525" t="s">
        <v>9</v>
      </c>
      <c r="B207" s="526"/>
      <c r="C207" s="250" t="s">
        <v>6</v>
      </c>
      <c r="D207" s="250" t="s">
        <v>6</v>
      </c>
      <c r="E207" s="225">
        <f>SUM(E197:E206)</f>
        <v>0</v>
      </c>
      <c r="F207" s="225">
        <f>SUM(F197:F206)</f>
        <v>0</v>
      </c>
      <c r="G207" s="225">
        <f>SUM(G197:G206)</f>
        <v>0</v>
      </c>
      <c r="H207" s="181">
        <f>SUM(H197:H206)</f>
        <v>0</v>
      </c>
      <c r="I207" s="503" t="str">
        <f>IF(H207,"NOTE: Accrued interest is being calculated based on the statement date in cell G9 of "&amp;TEXT(G9,"mm/dd/yyyy"),"")</f>
        <v/>
      </c>
      <c r="J207" s="18"/>
    </row>
    <row r="208" spans="1:13" ht="15" customHeight="1">
      <c r="A208" s="12"/>
      <c r="B208" s="12"/>
      <c r="C208" s="12"/>
      <c r="D208" s="12"/>
      <c r="E208" s="12"/>
      <c r="F208" s="12"/>
      <c r="G208" s="12"/>
      <c r="H208" s="12"/>
      <c r="I208" s="684"/>
    </row>
    <row r="209" spans="9:9">
      <c r="I209" s="683"/>
    </row>
    <row r="210" spans="9:9">
      <c r="I210" s="683"/>
    </row>
    <row r="211" spans="9:9">
      <c r="I211" s="683"/>
    </row>
  </sheetData>
  <sheetProtection sheet="1" objects="1" scenarios="1"/>
  <mergeCells count="152">
    <mergeCell ref="A29:D29"/>
    <mergeCell ref="A74:H74"/>
    <mergeCell ref="A56:H56"/>
    <mergeCell ref="A49:H49"/>
    <mergeCell ref="A41:H41"/>
    <mergeCell ref="A33:H33"/>
    <mergeCell ref="A51:D51"/>
    <mergeCell ref="A52:D52"/>
    <mergeCell ref="A30:D30"/>
    <mergeCell ref="A66:C66"/>
    <mergeCell ref="A67:C67"/>
    <mergeCell ref="A68:C68"/>
    <mergeCell ref="A69:C69"/>
    <mergeCell ref="A35:E35"/>
    <mergeCell ref="A36:E36"/>
    <mergeCell ref="A62:C62"/>
    <mergeCell ref="A63:C63"/>
    <mergeCell ref="A64:C64"/>
    <mergeCell ref="A65:C65"/>
    <mergeCell ref="A60:C60"/>
    <mergeCell ref="A61:C61"/>
    <mergeCell ref="A70:C70"/>
    <mergeCell ref="A59:C59"/>
    <mergeCell ref="E97:F97"/>
    <mergeCell ref="A114:E114"/>
    <mergeCell ref="A115:E115"/>
    <mergeCell ref="A116:E116"/>
    <mergeCell ref="A95:C95"/>
    <mergeCell ref="E95:G95"/>
    <mergeCell ref="A121:E121"/>
    <mergeCell ref="A122:E122"/>
    <mergeCell ref="A117:E117"/>
    <mergeCell ref="A118:E118"/>
    <mergeCell ref="A119:E119"/>
    <mergeCell ref="F101:F103"/>
    <mergeCell ref="G101:G103"/>
    <mergeCell ref="D101:D103"/>
    <mergeCell ref="E101:E103"/>
    <mergeCell ref="A120:E120"/>
    <mergeCell ref="A98:H98"/>
    <mergeCell ref="A100:H100"/>
    <mergeCell ref="A105:C105"/>
    <mergeCell ref="A106:C106"/>
    <mergeCell ref="A107:C107"/>
    <mergeCell ref="A96:C96"/>
    <mergeCell ref="B9:D9"/>
    <mergeCell ref="A21:D21"/>
    <mergeCell ref="A22:D22"/>
    <mergeCell ref="A23:D23"/>
    <mergeCell ref="A53:D53"/>
    <mergeCell ref="A16:D16"/>
    <mergeCell ref="A7:H7"/>
    <mergeCell ref="A19:H19"/>
    <mergeCell ref="A11:H11"/>
    <mergeCell ref="A37:E37"/>
    <mergeCell ref="A38:E38"/>
    <mergeCell ref="A43:D43"/>
    <mergeCell ref="A44:D44"/>
    <mergeCell ref="A45:D45"/>
    <mergeCell ref="A46:D46"/>
    <mergeCell ref="A13:G13"/>
    <mergeCell ref="A14:G14"/>
    <mergeCell ref="A15:G15"/>
    <mergeCell ref="A17:G17"/>
    <mergeCell ref="A26:D26"/>
    <mergeCell ref="A27:D27"/>
    <mergeCell ref="A28:D28"/>
    <mergeCell ref="A24:D24"/>
    <mergeCell ref="A25:D25"/>
    <mergeCell ref="A83:D83"/>
    <mergeCell ref="A84:D84"/>
    <mergeCell ref="A77:D77"/>
    <mergeCell ref="A78:D78"/>
    <mergeCell ref="A79:D79"/>
    <mergeCell ref="A80:D80"/>
    <mergeCell ref="A81:D81"/>
    <mergeCell ref="A82:D82"/>
    <mergeCell ref="A71:C71"/>
    <mergeCell ref="A76:D76"/>
    <mergeCell ref="A93:C93"/>
    <mergeCell ref="E93:G93"/>
    <mergeCell ref="A94:C94"/>
    <mergeCell ref="E94:G94"/>
    <mergeCell ref="A85:D85"/>
    <mergeCell ref="A86:D86"/>
    <mergeCell ref="A87:D87"/>
    <mergeCell ref="A88:D88"/>
    <mergeCell ref="A91:D91"/>
    <mergeCell ref="E91:H91"/>
    <mergeCell ref="A147:H147"/>
    <mergeCell ref="A136:H136"/>
    <mergeCell ref="A155:B155"/>
    <mergeCell ref="A153:B153"/>
    <mergeCell ref="A157:B157"/>
    <mergeCell ref="A152:B152"/>
    <mergeCell ref="A141:B141"/>
    <mergeCell ref="A142:B142"/>
    <mergeCell ref="A143:B143"/>
    <mergeCell ref="A144:B144"/>
    <mergeCell ref="A130:B130"/>
    <mergeCell ref="A131:B131"/>
    <mergeCell ref="A132:B132"/>
    <mergeCell ref="A125:H125"/>
    <mergeCell ref="A110:H110"/>
    <mergeCell ref="H101:H103"/>
    <mergeCell ref="A104:C104"/>
    <mergeCell ref="A113:E113"/>
    <mergeCell ref="A133:B133"/>
    <mergeCell ref="F160:F162"/>
    <mergeCell ref="A206:B206"/>
    <mergeCell ref="A201:B201"/>
    <mergeCell ref="A202:B202"/>
    <mergeCell ref="A203:B203"/>
    <mergeCell ref="A204:B204"/>
    <mergeCell ref="A184:D184"/>
    <mergeCell ref="A185:D185"/>
    <mergeCell ref="A197:B197"/>
    <mergeCell ref="A198:B198"/>
    <mergeCell ref="A190:D190"/>
    <mergeCell ref="A191:D191"/>
    <mergeCell ref="A187:C187"/>
    <mergeCell ref="A186:D186"/>
    <mergeCell ref="A188:D188"/>
    <mergeCell ref="A189:D189"/>
    <mergeCell ref="A199:B199"/>
    <mergeCell ref="A194:H194"/>
    <mergeCell ref="G160:G162"/>
    <mergeCell ref="B169:D169"/>
    <mergeCell ref="A3:H3"/>
    <mergeCell ref="A5:D5"/>
    <mergeCell ref="A183:D183"/>
    <mergeCell ref="A174:C174"/>
    <mergeCell ref="A175:C175"/>
    <mergeCell ref="A176:C176"/>
    <mergeCell ref="A200:B200"/>
    <mergeCell ref="A205:B205"/>
    <mergeCell ref="A159:H159"/>
    <mergeCell ref="E174:G174"/>
    <mergeCell ref="E175:G175"/>
    <mergeCell ref="E176:G176"/>
    <mergeCell ref="A182:D182"/>
    <mergeCell ref="A165:D165"/>
    <mergeCell ref="A166:D166"/>
    <mergeCell ref="A167:D167"/>
    <mergeCell ref="A168:D168"/>
    <mergeCell ref="A172:D172"/>
    <mergeCell ref="E172:H172"/>
    <mergeCell ref="A179:H179"/>
    <mergeCell ref="A163:D163"/>
    <mergeCell ref="A164:D164"/>
    <mergeCell ref="H160:H162"/>
    <mergeCell ref="E160:E162"/>
  </mergeCells>
  <phoneticPr fontId="4" type="noConversion"/>
  <conditionalFormatting sqref="G157">
    <cfRule type="containsErrors" dxfId="3" priority="1">
      <formula>ISERROR(G157)</formula>
    </cfRule>
  </conditionalFormatting>
  <hyperlinks>
    <hyperlink ref="A3:B3" r:id="rId1" display="Estimating the Field Capacity of Farm Machines"/>
    <hyperlink ref="A3:D3" r:id="rId2" display="See the Financial Files for more information."/>
    <hyperlink ref="I182" location="'Beg Schedules'!G9" display="'Beg Schedules'!G9"/>
    <hyperlink ref="I198:I206" location="'Beg Schedules'!I9" display="Make sure you have entered the date in cell I9."/>
    <hyperlink ref="I197:I205" location="'Beg Schedules'!I9" display="Make sure you have entered the date in cell I9."/>
    <hyperlink ref="I183:I191" location="'Beg Schedules'!G9" display="'Beg Schedules'!G9"/>
    <hyperlink ref="I191" location="'Beg Schedules'!G9" display="'Beg Schedules'!G9"/>
    <hyperlink ref="I192" location="'Beg Schedules'!G9" display="'Beg Schedules'!G9"/>
    <hyperlink ref="I207" location="'Beg Schedules'!G9" display="'Beg Schedules'!G9"/>
  </hyperlinks>
  <pageMargins left="0.75" right="0.75" top="0.75" bottom="0.75" header="0.5" footer="0.5"/>
  <pageSetup scale="78" fitToHeight="4" orientation="portrait" horizontalDpi="1200" verticalDpi="1200" r:id="rId3"/>
  <headerFooter alignWithMargins="0">
    <oddHeader>&amp;LIowa State University Extension and Outreach&amp;RAg Decision Maker C3-56</oddHeader>
    <oddFooter>&amp;Lwww.extension.iastate.edu/agdm/wholefarm/xls/c3-56comprfinstatements.xlsx&amp;R&amp;A</oddFooter>
  </headerFooter>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autoPageBreaks="0" fitToPage="1"/>
  </sheetPr>
  <dimension ref="A1:I53"/>
  <sheetViews>
    <sheetView showGridLines="0" zoomScaleNormal="100" workbookViewId="0"/>
  </sheetViews>
  <sheetFormatPr defaultColWidth="11.42578125" defaultRowHeight="15"/>
  <cols>
    <col min="1" max="1" width="20" style="9" customWidth="1"/>
    <col min="2" max="2" width="16.7109375" style="9" customWidth="1"/>
    <col min="3" max="4" width="14.42578125" style="9" customWidth="1"/>
    <col min="5" max="5" width="20" style="9" customWidth="1"/>
    <col min="6" max="7" width="12.7109375" style="9" customWidth="1"/>
    <col min="8" max="8" width="14.42578125" style="9" customWidth="1"/>
    <col min="9" max="16384" width="11.42578125" style="9"/>
  </cols>
  <sheetData>
    <row r="1" spans="1:9" s="501" customFormat="1" ht="33.75" customHeight="1" thickBot="1">
      <c r="A1" s="506" t="s">
        <v>96</v>
      </c>
      <c r="B1" s="506"/>
      <c r="C1" s="506"/>
      <c r="D1" s="506"/>
      <c r="E1" s="506"/>
      <c r="F1" s="506"/>
      <c r="G1" s="506"/>
      <c r="H1" s="506"/>
    </row>
    <row r="2" spans="1:9" s="4" customFormat="1" ht="15.75" thickTop="1">
      <c r="A2" s="507" t="s">
        <v>79</v>
      </c>
      <c r="B2" s="508"/>
      <c r="C2" s="509"/>
      <c r="D2" s="509"/>
      <c r="E2" s="509"/>
      <c r="F2" s="509"/>
      <c r="G2" s="509"/>
      <c r="H2" s="509"/>
    </row>
    <row r="3" spans="1:9" s="4" customFormat="1" ht="12.75" customHeight="1">
      <c r="A3" s="801" t="s">
        <v>185</v>
      </c>
      <c r="B3" s="801"/>
      <c r="C3" s="801"/>
      <c r="D3" s="801"/>
      <c r="E3" s="801"/>
      <c r="F3" s="801"/>
      <c r="G3" s="801"/>
      <c r="H3" s="801"/>
      <c r="I3" s="1"/>
    </row>
    <row r="4" spans="1:9" s="4" customFormat="1" ht="12.75">
      <c r="A4" s="509"/>
      <c r="B4" s="509"/>
      <c r="C4" s="509"/>
      <c r="D4" s="509"/>
      <c r="E4" s="509"/>
      <c r="F4" s="509"/>
      <c r="G4" s="509"/>
      <c r="H4" s="509"/>
    </row>
    <row r="5" spans="1:9" s="4" customFormat="1" ht="12.75">
      <c r="A5" s="874" t="s">
        <v>187</v>
      </c>
      <c r="B5" s="875"/>
      <c r="C5" s="876"/>
      <c r="D5" s="509"/>
      <c r="E5" s="509"/>
      <c r="F5" s="509"/>
      <c r="G5" s="509"/>
      <c r="H5" s="509"/>
    </row>
    <row r="6" spans="1:9" ht="15" hidden="1" customHeight="1">
      <c r="A6" s="21"/>
      <c r="B6" s="21"/>
    </row>
    <row r="7" spans="1:9" ht="15" hidden="1" customHeight="1">
      <c r="A7" s="21"/>
      <c r="B7" s="21"/>
      <c r="C7" s="22" t="s">
        <v>38</v>
      </c>
    </row>
    <row r="8" spans="1:9" ht="15" customHeight="1">
      <c r="A8" s="21"/>
      <c r="B8" s="21"/>
      <c r="C8" s="23"/>
    </row>
    <row r="9" spans="1:9" ht="15.75" thickBot="1">
      <c r="A9" s="539" t="s">
        <v>1</v>
      </c>
      <c r="B9" s="299">
        <f>'Beg Schedules'!B9:D9</f>
        <v>0</v>
      </c>
      <c r="C9" s="24"/>
      <c r="D9" s="24"/>
      <c r="E9" s="24"/>
      <c r="F9" s="24"/>
      <c r="G9" s="24" t="s">
        <v>2</v>
      </c>
      <c r="H9" s="25">
        <f>'Beg Schedules'!G9</f>
        <v>0</v>
      </c>
    </row>
    <row r="10" spans="1:9" ht="16.5" thickBot="1">
      <c r="A10" s="540" t="s">
        <v>39</v>
      </c>
      <c r="B10" s="26"/>
      <c r="C10" s="27" t="s">
        <v>40</v>
      </c>
      <c r="D10" s="28" t="s">
        <v>41</v>
      </c>
      <c r="E10" s="551" t="s">
        <v>42</v>
      </c>
      <c r="F10" s="26"/>
      <c r="G10" s="26"/>
      <c r="H10" s="28" t="s">
        <v>41</v>
      </c>
    </row>
    <row r="11" spans="1:9" ht="15.75" thickTop="1">
      <c r="A11" s="541" t="s">
        <v>212</v>
      </c>
      <c r="B11" s="29"/>
      <c r="C11" s="30"/>
      <c r="D11" s="31"/>
      <c r="E11" s="541" t="s">
        <v>195</v>
      </c>
      <c r="F11" s="29"/>
      <c r="G11" s="29"/>
      <c r="H11" s="96"/>
    </row>
    <row r="12" spans="1:9">
      <c r="A12" s="565" t="s">
        <v>211</v>
      </c>
      <c r="B12" s="33"/>
      <c r="C12" s="154">
        <f>'Beg Schedules'!H16</f>
        <v>0</v>
      </c>
      <c r="D12" s="46">
        <f t="shared" ref="D12:D21" si="0">C12</f>
        <v>0</v>
      </c>
      <c r="E12" s="558" t="s">
        <v>193</v>
      </c>
      <c r="F12" s="36"/>
      <c r="G12" s="36"/>
      <c r="H12" s="37">
        <f>'Beg Schedules'!D167</f>
        <v>0</v>
      </c>
    </row>
    <row r="13" spans="1:9">
      <c r="A13" s="565" t="s">
        <v>343</v>
      </c>
      <c r="B13" s="33"/>
      <c r="C13" s="154">
        <f>'Beg Schedules'!H17</f>
        <v>0</v>
      </c>
      <c r="D13" s="35">
        <f t="shared" si="0"/>
        <v>0</v>
      </c>
      <c r="E13" s="558" t="s">
        <v>194</v>
      </c>
      <c r="F13" s="36"/>
      <c r="G13" s="36"/>
      <c r="H13" s="37">
        <f>'Beg Schedules'!H167</f>
        <v>0</v>
      </c>
    </row>
    <row r="14" spans="1:9">
      <c r="A14" s="565" t="s">
        <v>213</v>
      </c>
      <c r="B14" s="33"/>
      <c r="C14" s="38">
        <f>'Beg Schedules'!H31</f>
        <v>0</v>
      </c>
      <c r="D14" s="35">
        <f t="shared" si="0"/>
        <v>0</v>
      </c>
      <c r="E14" s="558" t="s">
        <v>196</v>
      </c>
      <c r="F14" s="36"/>
      <c r="G14" s="36"/>
      <c r="H14" s="37">
        <f>'Beg Schedules'!G182</f>
        <v>0</v>
      </c>
    </row>
    <row r="15" spans="1:9">
      <c r="A15" s="565" t="s">
        <v>214</v>
      </c>
      <c r="B15" s="33"/>
      <c r="C15" s="38">
        <f>'Beg Schedules'!H39</f>
        <v>0</v>
      </c>
      <c r="D15" s="35">
        <f t="shared" si="0"/>
        <v>0</v>
      </c>
      <c r="E15" s="558" t="s">
        <v>197</v>
      </c>
      <c r="F15" s="36"/>
      <c r="G15" s="36"/>
      <c r="H15" s="37">
        <f>'Beg Schedules'!H182</f>
        <v>0</v>
      </c>
    </row>
    <row r="16" spans="1:9">
      <c r="A16" s="565" t="s">
        <v>215</v>
      </c>
      <c r="B16" s="33"/>
      <c r="C16" s="38">
        <f>'Beg Schedules'!H47</f>
        <v>0</v>
      </c>
      <c r="D16" s="35">
        <f t="shared" si="0"/>
        <v>0</v>
      </c>
      <c r="E16" s="559" t="s">
        <v>198</v>
      </c>
      <c r="F16" s="40"/>
      <c r="G16" s="36"/>
      <c r="H16" s="37">
        <f>'Beg Schedules'!H197</f>
        <v>0</v>
      </c>
    </row>
    <row r="17" spans="1:9">
      <c r="A17" s="565" t="s">
        <v>216</v>
      </c>
      <c r="B17" s="33"/>
      <c r="C17" s="38">
        <f>'Beg Schedules'!H54</f>
        <v>0</v>
      </c>
      <c r="D17" s="35">
        <f t="shared" si="0"/>
        <v>0</v>
      </c>
      <c r="E17" s="562" t="s">
        <v>199</v>
      </c>
      <c r="F17" s="18"/>
      <c r="G17" s="18"/>
      <c r="H17" s="432"/>
    </row>
    <row r="18" spans="1:9">
      <c r="A18" s="565" t="s">
        <v>217</v>
      </c>
      <c r="B18" s="33"/>
      <c r="C18" s="39">
        <f>'Beg Schedules'!H72</f>
        <v>0</v>
      </c>
      <c r="D18" s="35">
        <f t="shared" si="0"/>
        <v>0</v>
      </c>
      <c r="E18" s="563" t="s">
        <v>192</v>
      </c>
      <c r="F18" s="36"/>
      <c r="G18" s="36"/>
      <c r="H18" s="37">
        <f>'Beg Schedules'!F197</f>
        <v>0</v>
      </c>
    </row>
    <row r="19" spans="1:9">
      <c r="A19" s="565" t="s">
        <v>218</v>
      </c>
      <c r="B19" s="33"/>
      <c r="C19" s="38">
        <f>'Beg Schedules'!H89</f>
        <v>0</v>
      </c>
      <c r="D19" s="35">
        <f t="shared" si="0"/>
        <v>0</v>
      </c>
      <c r="E19" s="643"/>
      <c r="F19" s="18"/>
      <c r="G19" s="36"/>
      <c r="H19" s="37"/>
    </row>
    <row r="20" spans="1:9">
      <c r="A20" s="565" t="s">
        <v>219</v>
      </c>
      <c r="B20" s="33"/>
      <c r="C20" s="38">
        <f>'Beg Schedules'!D97</f>
        <v>0</v>
      </c>
      <c r="D20" s="35">
        <f t="shared" si="0"/>
        <v>0</v>
      </c>
      <c r="E20" s="564"/>
      <c r="F20" s="42"/>
      <c r="G20" s="43"/>
      <c r="H20" s="644"/>
      <c r="I20" s="445"/>
    </row>
    <row r="21" spans="1:9">
      <c r="A21" s="566" t="s">
        <v>220</v>
      </c>
      <c r="B21" s="41"/>
      <c r="C21" s="651"/>
      <c r="D21" s="35">
        <f t="shared" si="0"/>
        <v>0</v>
      </c>
      <c r="E21" s="564"/>
      <c r="F21" s="42"/>
      <c r="G21" s="43"/>
      <c r="H21" s="644"/>
    </row>
    <row r="22" spans="1:9">
      <c r="A22" s="543" t="s">
        <v>221</v>
      </c>
      <c r="B22" s="33"/>
      <c r="C22" s="44">
        <f>SUM(C12:C21)</f>
        <v>0</v>
      </c>
      <c r="D22" s="45">
        <f>SUM(D12:D21)</f>
        <v>0</v>
      </c>
      <c r="E22" s="552" t="s">
        <v>200</v>
      </c>
      <c r="F22" s="36"/>
      <c r="G22" s="36"/>
      <c r="H22" s="45">
        <f>SUM(H12:H21)</f>
        <v>0</v>
      </c>
    </row>
    <row r="23" spans="1:9">
      <c r="A23" s="645" t="s">
        <v>229</v>
      </c>
      <c r="B23" s="646"/>
      <c r="C23" s="647"/>
      <c r="D23" s="648"/>
      <c r="E23" s="645" t="s">
        <v>201</v>
      </c>
      <c r="F23" s="646"/>
      <c r="G23" s="649"/>
      <c r="H23" s="650"/>
    </row>
    <row r="24" spans="1:9">
      <c r="A24" s="565" t="s">
        <v>222</v>
      </c>
      <c r="B24" s="33"/>
      <c r="C24" s="38">
        <f>'Beg Schedules'!H97</f>
        <v>0</v>
      </c>
      <c r="D24" s="46">
        <f>C24</f>
        <v>0</v>
      </c>
      <c r="E24" s="565" t="s">
        <v>202</v>
      </c>
      <c r="F24" s="33"/>
      <c r="G24" s="47"/>
      <c r="H24" s="35">
        <f>'Beg Schedules'!G197</f>
        <v>0</v>
      </c>
    </row>
    <row r="25" spans="1:9">
      <c r="A25" s="565" t="s">
        <v>223</v>
      </c>
      <c r="B25" s="33"/>
      <c r="C25" s="38">
        <f>'Beg Schedules'!H106</f>
        <v>0</v>
      </c>
      <c r="D25" s="46">
        <f>C25</f>
        <v>0</v>
      </c>
      <c r="E25" s="565"/>
      <c r="F25" s="33"/>
      <c r="G25" s="47"/>
      <c r="H25" s="35"/>
    </row>
    <row r="26" spans="1:9">
      <c r="A26" s="565" t="s">
        <v>224</v>
      </c>
      <c r="B26" s="33"/>
      <c r="C26" s="38">
        <f>'Beg Schedules'!H121</f>
        <v>0</v>
      </c>
      <c r="D26" s="46">
        <f>C26</f>
        <v>0</v>
      </c>
      <c r="E26" s="565"/>
      <c r="F26" s="33"/>
      <c r="G26" s="47"/>
      <c r="H26" s="644"/>
    </row>
    <row r="27" spans="1:9">
      <c r="A27" s="565" t="s">
        <v>225</v>
      </c>
      <c r="B27" s="33"/>
      <c r="C27" s="38">
        <f>'Beg Schedules'!G130</f>
        <v>0</v>
      </c>
      <c r="D27" s="48">
        <f>'Beg Schedules'!H130</f>
        <v>0</v>
      </c>
      <c r="E27" s="565"/>
      <c r="F27" s="33"/>
      <c r="G27" s="47"/>
      <c r="H27" s="644"/>
    </row>
    <row r="28" spans="1:9">
      <c r="A28" s="565" t="s">
        <v>226</v>
      </c>
      <c r="B28" s="33"/>
      <c r="C28" s="38">
        <f>'Beg Schedules'!G139</f>
        <v>0</v>
      </c>
      <c r="D28" s="48">
        <f>'Beg Schedules'!H139</f>
        <v>0</v>
      </c>
      <c r="E28" s="518"/>
      <c r="F28" s="18"/>
      <c r="G28" s="642"/>
      <c r="H28" s="109"/>
    </row>
    <row r="29" spans="1:9">
      <c r="A29" s="565" t="s">
        <v>227</v>
      </c>
      <c r="B29" s="33"/>
      <c r="C29" s="38">
        <f>'Beg Schedules'!F150</f>
        <v>0</v>
      </c>
      <c r="D29" s="48">
        <f>'Beg Schedules'!H150</f>
        <v>0</v>
      </c>
      <c r="E29" s="518"/>
      <c r="F29" s="18"/>
      <c r="G29" s="642"/>
      <c r="H29" s="50"/>
    </row>
    <row r="30" spans="1:9">
      <c r="A30" s="565" t="s">
        <v>228</v>
      </c>
      <c r="B30" s="33"/>
      <c r="C30" s="38">
        <f>'Beg Schedules'!H160</f>
        <v>0</v>
      </c>
      <c r="D30" s="46">
        <f>C30</f>
        <v>0</v>
      </c>
      <c r="E30" s="518"/>
      <c r="F30" s="18"/>
      <c r="G30" s="642"/>
      <c r="H30" s="50"/>
    </row>
    <row r="31" spans="1:9">
      <c r="A31" s="544" t="s">
        <v>160</v>
      </c>
      <c r="B31" s="475"/>
      <c r="C31" s="164">
        <f>SUM(C24:C30)</f>
        <v>0</v>
      </c>
      <c r="D31" s="434">
        <f>SUM(D24:D30)</f>
        <v>0</v>
      </c>
      <c r="E31" s="543" t="s">
        <v>163</v>
      </c>
      <c r="F31" s="52"/>
      <c r="G31" s="476"/>
      <c r="H31" s="666">
        <f>SUM(H24:H27)</f>
        <v>0</v>
      </c>
    </row>
    <row r="32" spans="1:9">
      <c r="A32" s="545" t="s">
        <v>161</v>
      </c>
      <c r="B32" s="653"/>
      <c r="C32" s="654">
        <f>(C22+C31)</f>
        <v>0</v>
      </c>
      <c r="D32" s="652">
        <f>(D22+D31)</f>
        <v>0</v>
      </c>
      <c r="E32" s="545" t="s">
        <v>164</v>
      </c>
      <c r="F32" s="653"/>
      <c r="G32" s="653"/>
      <c r="H32" s="652">
        <f>(H22+H31)</f>
        <v>0</v>
      </c>
    </row>
    <row r="33" spans="1:8">
      <c r="A33" s="545" t="s">
        <v>162</v>
      </c>
      <c r="B33" s="655"/>
      <c r="C33" s="654">
        <f>(C32-H32)</f>
        <v>0</v>
      </c>
      <c r="D33" s="652">
        <f>(D32-H32)</f>
        <v>0</v>
      </c>
      <c r="E33" s="518"/>
      <c r="F33" s="18"/>
      <c r="G33" s="657"/>
      <c r="H33" s="50"/>
    </row>
    <row r="34" spans="1:8">
      <c r="A34" s="543"/>
      <c r="B34" s="52"/>
      <c r="C34" s="53"/>
      <c r="D34" s="435"/>
      <c r="E34" s="518"/>
      <c r="F34" s="18"/>
      <c r="G34" s="18"/>
      <c r="H34" s="51"/>
    </row>
    <row r="35" spans="1:8">
      <c r="A35" s="543" t="s">
        <v>165</v>
      </c>
      <c r="B35" s="52"/>
      <c r="C35" s="663"/>
      <c r="D35" s="664"/>
      <c r="E35" s="553" t="s">
        <v>140</v>
      </c>
      <c r="F35" s="52"/>
      <c r="G35" s="52"/>
      <c r="H35" s="652">
        <f>D22-H22</f>
        <v>0</v>
      </c>
    </row>
    <row r="36" spans="1:8">
      <c r="A36" s="543" t="s">
        <v>166</v>
      </c>
      <c r="B36" s="52"/>
      <c r="C36" s="654">
        <f>(C33-C35)</f>
        <v>0</v>
      </c>
      <c r="D36" s="652">
        <f>(D33-D35)</f>
        <v>0</v>
      </c>
      <c r="E36" s="554" t="s">
        <v>141</v>
      </c>
      <c r="F36" s="52"/>
      <c r="G36" s="52"/>
      <c r="H36" s="665">
        <f>(IF(H22&gt;0,D22/H22,0))</f>
        <v>0</v>
      </c>
    </row>
    <row r="37" spans="1:8" ht="15.75" thickBot="1">
      <c r="A37" s="546" t="s">
        <v>139</v>
      </c>
      <c r="B37" s="54"/>
      <c r="C37" s="165" t="str">
        <f>IF(C35&gt;0,C36/C35," ")</f>
        <v xml:space="preserve"> </v>
      </c>
      <c r="D37" s="166" t="str">
        <f>IF(D35&gt;0,D36/D35," ")</f>
        <v xml:space="preserve"> </v>
      </c>
      <c r="E37" s="608" t="s">
        <v>142</v>
      </c>
      <c r="F37" s="55"/>
      <c r="G37" s="55"/>
      <c r="H37" s="56">
        <f>IF(D32&gt;0,H32/D32,0)</f>
        <v>0</v>
      </c>
    </row>
    <row r="38" spans="1:8" ht="15.75" thickBot="1">
      <c r="A38" s="547"/>
      <c r="C38" s="91"/>
      <c r="D38" s="92"/>
      <c r="E38" s="554"/>
      <c r="F38" s="57"/>
      <c r="G38" s="57"/>
      <c r="H38" s="93"/>
    </row>
    <row r="39" spans="1:8">
      <c r="A39" s="548" t="s">
        <v>69</v>
      </c>
      <c r="B39" s="167"/>
      <c r="C39" s="168"/>
      <c r="D39" s="466"/>
      <c r="E39" s="555" t="s">
        <v>70</v>
      </c>
      <c r="F39" s="59"/>
      <c r="G39" s="59"/>
      <c r="H39" s="97"/>
    </row>
    <row r="40" spans="1:8">
      <c r="A40" s="565" t="s">
        <v>230</v>
      </c>
      <c r="B40" s="58"/>
      <c r="C40" s="93"/>
      <c r="D40" s="467"/>
      <c r="E40" s="560" t="s">
        <v>203</v>
      </c>
      <c r="F40" s="58"/>
      <c r="G40" s="58"/>
      <c r="H40" s="60"/>
    </row>
    <row r="41" spans="1:8">
      <c r="A41" s="565" t="s">
        <v>231</v>
      </c>
      <c r="B41" s="58"/>
      <c r="C41" s="93"/>
      <c r="D41" s="468"/>
      <c r="E41" s="560" t="s">
        <v>204</v>
      </c>
      <c r="F41" s="58"/>
      <c r="G41" s="58"/>
      <c r="H41" s="61"/>
    </row>
    <row r="42" spans="1:8">
      <c r="A42" s="565" t="s">
        <v>232</v>
      </c>
      <c r="B42" s="58"/>
      <c r="C42" s="93"/>
      <c r="D42" s="468"/>
      <c r="E42" s="560" t="s">
        <v>205</v>
      </c>
      <c r="F42" s="58"/>
      <c r="G42" s="58"/>
      <c r="H42" s="408"/>
    </row>
    <row r="43" spans="1:8">
      <c r="A43" s="565" t="s">
        <v>233</v>
      </c>
      <c r="B43" s="58"/>
      <c r="C43" s="93"/>
      <c r="D43" s="469"/>
      <c r="E43" s="560" t="s">
        <v>206</v>
      </c>
      <c r="F43" s="58"/>
      <c r="G43" s="58"/>
      <c r="H43" s="408"/>
    </row>
    <row r="44" spans="1:8">
      <c r="A44" s="565" t="s">
        <v>234</v>
      </c>
      <c r="B44" s="58"/>
      <c r="C44" s="93"/>
      <c r="D44" s="470"/>
      <c r="E44" s="560" t="s">
        <v>207</v>
      </c>
      <c r="F44" s="58"/>
      <c r="G44" s="58"/>
      <c r="H44" s="409"/>
    </row>
    <row r="45" spans="1:8">
      <c r="A45" s="566" t="s">
        <v>235</v>
      </c>
      <c r="B45" s="62"/>
      <c r="C45" s="94"/>
      <c r="D45" s="60"/>
      <c r="E45" s="561" t="s">
        <v>208</v>
      </c>
      <c r="F45" s="62"/>
      <c r="G45" s="63"/>
      <c r="H45" s="60"/>
    </row>
    <row r="46" spans="1:8">
      <c r="A46" s="543" t="s">
        <v>236</v>
      </c>
      <c r="B46" s="57"/>
      <c r="C46" s="406"/>
      <c r="D46" s="49">
        <f>SUM(D40:D45)</f>
        <v>0</v>
      </c>
      <c r="E46" s="554" t="s">
        <v>209</v>
      </c>
      <c r="F46" s="57"/>
      <c r="G46" s="57"/>
      <c r="H46" s="49">
        <f>SUM(H40:H45)</f>
        <v>0</v>
      </c>
    </row>
    <row r="47" spans="1:8">
      <c r="A47" s="543" t="s">
        <v>237</v>
      </c>
      <c r="B47" s="57"/>
      <c r="C47" s="406"/>
      <c r="D47" s="49">
        <f>(D46-H46)</f>
        <v>0</v>
      </c>
      <c r="E47" s="554" t="s">
        <v>167</v>
      </c>
      <c r="F47" s="57"/>
      <c r="G47" s="57"/>
      <c r="H47" s="407">
        <f>IF(D46&gt;0,H46/D46,0)</f>
        <v>0</v>
      </c>
    </row>
    <row r="48" spans="1:8">
      <c r="A48" s="543"/>
      <c r="B48" s="57"/>
      <c r="C48" s="406"/>
      <c r="D48" s="435"/>
      <c r="E48" s="556"/>
      <c r="F48" s="58"/>
      <c r="G48" s="58"/>
      <c r="H48" s="410"/>
    </row>
    <row r="49" spans="1:8">
      <c r="A49" s="549" t="s">
        <v>238</v>
      </c>
      <c r="B49" s="58"/>
      <c r="C49" s="93"/>
      <c r="D49" s="49">
        <f>D32+D46</f>
        <v>0</v>
      </c>
      <c r="E49" s="554" t="s">
        <v>210</v>
      </c>
      <c r="F49" s="58"/>
      <c r="G49" s="58"/>
      <c r="H49" s="49">
        <f>H32+H46</f>
        <v>0</v>
      </c>
    </row>
    <row r="50" spans="1:8" ht="15.75" thickBot="1">
      <c r="A50" s="550" t="s">
        <v>182</v>
      </c>
      <c r="B50" s="64"/>
      <c r="C50" s="95"/>
      <c r="D50" s="65">
        <f>(D33+D47)</f>
        <v>0</v>
      </c>
      <c r="E50" s="557" t="s">
        <v>181</v>
      </c>
      <c r="F50" s="114"/>
      <c r="G50" s="114"/>
      <c r="H50" s="56">
        <f>IF(D49&gt;0,H49/D49,0)</f>
        <v>0</v>
      </c>
    </row>
    <row r="51" spans="1:8">
      <c r="A51" s="57"/>
      <c r="B51" s="57"/>
      <c r="C51" s="58"/>
      <c r="D51" s="66"/>
      <c r="E51" s="58"/>
      <c r="F51" s="58"/>
      <c r="G51" s="58"/>
      <c r="H51" s="67"/>
    </row>
    <row r="52" spans="1:8">
      <c r="E52" s="68" t="s">
        <v>0</v>
      </c>
      <c r="F52" s="68"/>
      <c r="G52" s="68"/>
    </row>
    <row r="53" spans="1:8">
      <c r="A53" s="9" t="s">
        <v>43</v>
      </c>
    </row>
  </sheetData>
  <sheetProtection sheet="1" objects="1" scenarios="1"/>
  <mergeCells count="2">
    <mergeCell ref="A5:C5"/>
    <mergeCell ref="A3:H3"/>
  </mergeCells>
  <phoneticPr fontId="4" type="noConversion"/>
  <hyperlinks>
    <hyperlink ref="A3:B3" r:id="rId1" display="Estimating the Field Capacity of Farm Machines"/>
    <hyperlink ref="A3:D3" r:id="rId2" display="See the Financial Files for more information."/>
  </hyperlinks>
  <pageMargins left="0.75" right="0.75" top="0.75" bottom="0.75" header="0.5" footer="0.5"/>
  <pageSetup scale="72" orientation="portrait" r:id="rId3"/>
  <headerFooter alignWithMargins="0">
    <oddHeader>&amp;LIowa State University Extension and Outreach&amp;RAg Decision Maker C3-56</oddHeader>
    <oddFooter>&amp;Lwww.extension.iastate.edu/agdm/wholefarm/xls/c3-56comprfinstatements.xlsx&amp;R&amp;A</oddFooter>
  </headerFooter>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autoPageBreaks="0" fitToPage="1"/>
  </sheetPr>
  <dimension ref="A1:K50"/>
  <sheetViews>
    <sheetView showGridLines="0" zoomScaleNormal="100" workbookViewId="0"/>
  </sheetViews>
  <sheetFormatPr defaultColWidth="11.42578125" defaultRowHeight="15"/>
  <cols>
    <col min="1" max="1" width="20" style="9" customWidth="1"/>
    <col min="2" max="2" width="16.7109375" style="9" customWidth="1"/>
    <col min="3" max="4" width="14.42578125" style="9" customWidth="1"/>
    <col min="5" max="5" width="20" style="9" customWidth="1"/>
    <col min="6" max="7" width="12.7109375" style="9" customWidth="1"/>
    <col min="8" max="8" width="14.42578125" style="9" customWidth="1"/>
    <col min="9" max="16384" width="11.42578125" style="9"/>
  </cols>
  <sheetData>
    <row r="1" spans="1:9" s="501" customFormat="1" ht="33.75" customHeight="1" thickBot="1">
      <c r="A1" s="506" t="s">
        <v>44</v>
      </c>
      <c r="B1" s="506"/>
      <c r="C1" s="506"/>
      <c r="D1" s="506"/>
      <c r="E1" s="506"/>
      <c r="F1" s="506"/>
      <c r="G1" s="506"/>
      <c r="H1" s="506"/>
    </row>
    <row r="2" spans="1:9" s="4" customFormat="1" ht="15.75" thickTop="1">
      <c r="A2" s="507" t="s">
        <v>79</v>
      </c>
      <c r="B2" s="508"/>
      <c r="C2" s="509"/>
      <c r="D2" s="509"/>
      <c r="E2" s="509"/>
      <c r="F2" s="509"/>
      <c r="G2" s="509"/>
      <c r="H2" s="509"/>
    </row>
    <row r="3" spans="1:9" s="4" customFormat="1" ht="12.75" customHeight="1">
      <c r="A3" s="801" t="s">
        <v>185</v>
      </c>
      <c r="B3" s="801"/>
      <c r="C3" s="801"/>
      <c r="D3" s="801"/>
      <c r="E3" s="801"/>
      <c r="F3" s="801"/>
      <c r="G3" s="801"/>
      <c r="H3" s="801"/>
      <c r="I3" s="1"/>
    </row>
    <row r="4" spans="1:9" s="4" customFormat="1" ht="12.75">
      <c r="A4" s="509"/>
      <c r="B4" s="509"/>
      <c r="C4" s="509"/>
      <c r="D4" s="509"/>
      <c r="E4" s="509"/>
      <c r="F4" s="509"/>
      <c r="G4" s="509"/>
      <c r="H4" s="509"/>
    </row>
    <row r="5" spans="1:9" s="4" customFormat="1" ht="12.75">
      <c r="A5" s="874" t="s">
        <v>187</v>
      </c>
      <c r="B5" s="875"/>
      <c r="C5" s="876"/>
      <c r="D5" s="509"/>
      <c r="E5" s="509"/>
      <c r="F5" s="509"/>
      <c r="G5" s="509"/>
      <c r="H5" s="509"/>
    </row>
    <row r="6" spans="1:9" s="161" customFormat="1" ht="15" hidden="1" customHeight="1">
      <c r="A6" s="160"/>
      <c r="B6" s="160"/>
    </row>
    <row r="7" spans="1:9" ht="15" hidden="1" customHeight="1">
      <c r="C7" s="162" t="s">
        <v>44</v>
      </c>
    </row>
    <row r="8" spans="1:9" ht="15" customHeight="1">
      <c r="C8" s="163"/>
    </row>
    <row r="9" spans="1:9" ht="15.75" customHeight="1" thickBot="1">
      <c r="A9" s="539" t="s">
        <v>1</v>
      </c>
      <c r="B9" s="877">
        <f>'End Schedules'!B9:D9</f>
        <v>0</v>
      </c>
      <c r="C9" s="877"/>
      <c r="D9" s="24"/>
      <c r="E9" s="24"/>
      <c r="F9" s="24"/>
      <c r="G9" s="24" t="s">
        <v>2</v>
      </c>
      <c r="H9" s="25">
        <f>'End Schedules'!G9</f>
        <v>0</v>
      </c>
    </row>
    <row r="10" spans="1:9" ht="16.5" thickBot="1">
      <c r="A10" s="540" t="s">
        <v>39</v>
      </c>
      <c r="B10" s="26"/>
      <c r="C10" s="27" t="s">
        <v>40</v>
      </c>
      <c r="D10" s="481" t="s">
        <v>41</v>
      </c>
      <c r="E10" s="540" t="s">
        <v>42</v>
      </c>
      <c r="F10" s="26"/>
      <c r="G10" s="26"/>
      <c r="H10" s="28" t="s">
        <v>41</v>
      </c>
    </row>
    <row r="11" spans="1:9" ht="15.75" thickTop="1">
      <c r="A11" s="541" t="s">
        <v>212</v>
      </c>
      <c r="B11" s="29"/>
      <c r="C11" s="30"/>
      <c r="D11" s="31"/>
      <c r="E11" s="541" t="s">
        <v>195</v>
      </c>
      <c r="F11" s="29"/>
      <c r="G11" s="29"/>
      <c r="H11" s="31"/>
    </row>
    <row r="12" spans="1:9">
      <c r="A12" s="565" t="s">
        <v>211</v>
      </c>
      <c r="B12" s="33"/>
      <c r="C12" s="154">
        <f>'End Schedules'!H16</f>
        <v>0</v>
      </c>
      <c r="D12" s="35">
        <f t="shared" ref="D12:D21" si="0">C12</f>
        <v>0</v>
      </c>
      <c r="E12" s="558" t="s">
        <v>193</v>
      </c>
      <c r="F12" s="36"/>
      <c r="G12" s="36"/>
      <c r="H12" s="37">
        <f>'End Schedules'!D177</f>
        <v>0</v>
      </c>
    </row>
    <row r="13" spans="1:9">
      <c r="A13" s="565" t="s">
        <v>343</v>
      </c>
      <c r="B13" s="33"/>
      <c r="C13" s="154">
        <f>'End Schedules'!H17</f>
        <v>0</v>
      </c>
      <c r="D13" s="35">
        <f t="shared" si="0"/>
        <v>0</v>
      </c>
      <c r="E13" s="558" t="s">
        <v>194</v>
      </c>
      <c r="F13" s="36"/>
      <c r="G13" s="36"/>
      <c r="H13" s="37">
        <f>'End Schedules'!H177</f>
        <v>0</v>
      </c>
    </row>
    <row r="14" spans="1:9">
      <c r="A14" s="565" t="s">
        <v>213</v>
      </c>
      <c r="B14" s="33"/>
      <c r="C14" s="38">
        <f>'End Schedules'!H31</f>
        <v>0</v>
      </c>
      <c r="D14" s="35">
        <f t="shared" si="0"/>
        <v>0</v>
      </c>
      <c r="E14" s="558" t="s">
        <v>196</v>
      </c>
      <c r="F14" s="36"/>
      <c r="G14" s="36"/>
      <c r="H14" s="37">
        <f>'End Schedules'!G192</f>
        <v>0</v>
      </c>
    </row>
    <row r="15" spans="1:9">
      <c r="A15" s="565" t="s">
        <v>214</v>
      </c>
      <c r="B15" s="33"/>
      <c r="C15" s="38">
        <f>'End Schedules'!H39</f>
        <v>0</v>
      </c>
      <c r="D15" s="35">
        <f t="shared" si="0"/>
        <v>0</v>
      </c>
      <c r="E15" s="558" t="s">
        <v>197</v>
      </c>
      <c r="F15" s="36"/>
      <c r="G15" s="36"/>
      <c r="H15" s="37">
        <f>'End Schedules'!H192</f>
        <v>0</v>
      </c>
    </row>
    <row r="16" spans="1:9">
      <c r="A16" s="565" t="s">
        <v>215</v>
      </c>
      <c r="B16" s="33"/>
      <c r="C16" s="38">
        <f>'End Schedules'!H47</f>
        <v>0</v>
      </c>
      <c r="D16" s="35">
        <f t="shared" si="0"/>
        <v>0</v>
      </c>
      <c r="E16" s="559" t="s">
        <v>335</v>
      </c>
      <c r="F16" s="40"/>
      <c r="G16" s="36"/>
      <c r="H16" s="37">
        <f>'End Schedules'!H207</f>
        <v>0</v>
      </c>
    </row>
    <row r="17" spans="1:11">
      <c r="A17" s="565" t="s">
        <v>216</v>
      </c>
      <c r="B17" s="33"/>
      <c r="C17" s="38">
        <f>'End Schedules'!H54</f>
        <v>0</v>
      </c>
      <c r="D17" s="35">
        <f t="shared" si="0"/>
        <v>0</v>
      </c>
      <c r="E17" s="562" t="s">
        <v>199</v>
      </c>
      <c r="F17" s="18"/>
      <c r="G17" s="18"/>
      <c r="H17" s="37"/>
    </row>
    <row r="18" spans="1:11">
      <c r="A18" s="565" t="s">
        <v>217</v>
      </c>
      <c r="B18" s="33"/>
      <c r="C18" s="39">
        <f>'End Schedules'!H72</f>
        <v>0</v>
      </c>
      <c r="D18" s="35">
        <f t="shared" si="0"/>
        <v>0</v>
      </c>
      <c r="E18" s="563" t="s">
        <v>192</v>
      </c>
      <c r="F18" s="36"/>
      <c r="G18" s="36"/>
      <c r="H18" s="37">
        <f>'End Schedules'!F207</f>
        <v>0</v>
      </c>
    </row>
    <row r="19" spans="1:11">
      <c r="A19" s="565" t="s">
        <v>218</v>
      </c>
      <c r="B19" s="33"/>
      <c r="C19" s="38">
        <f>'End Schedules'!H89</f>
        <v>0</v>
      </c>
      <c r="D19" s="35">
        <f t="shared" si="0"/>
        <v>0</v>
      </c>
      <c r="E19" s="643"/>
      <c r="F19" s="18"/>
      <c r="G19" s="36"/>
      <c r="H19" s="37"/>
    </row>
    <row r="20" spans="1:11">
      <c r="A20" s="565" t="s">
        <v>219</v>
      </c>
      <c r="B20" s="33"/>
      <c r="C20" s="38">
        <f>'End Schedules'!D97</f>
        <v>0</v>
      </c>
      <c r="D20" s="35">
        <f t="shared" si="0"/>
        <v>0</v>
      </c>
      <c r="E20" s="564"/>
      <c r="F20" s="42"/>
      <c r="G20" s="43"/>
      <c r="H20" s="644"/>
      <c r="I20" s="445"/>
    </row>
    <row r="21" spans="1:11">
      <c r="A21" s="566" t="s">
        <v>220</v>
      </c>
      <c r="B21" s="41"/>
      <c r="C21" s="651"/>
      <c r="D21" s="35">
        <f t="shared" si="0"/>
        <v>0</v>
      </c>
      <c r="E21" s="564"/>
      <c r="F21" s="42"/>
      <c r="G21" s="43"/>
      <c r="H21" s="644"/>
      <c r="I21" s="445"/>
    </row>
    <row r="22" spans="1:11">
      <c r="A22" s="543" t="s">
        <v>221</v>
      </c>
      <c r="B22" s="33"/>
      <c r="C22" s="44">
        <f>SUM(C12:C21)</f>
        <v>0</v>
      </c>
      <c r="D22" s="45">
        <f>SUM(D12:D21)</f>
        <v>0</v>
      </c>
      <c r="E22" s="552" t="s">
        <v>200</v>
      </c>
      <c r="F22" s="36"/>
      <c r="G22" s="36"/>
      <c r="H22" s="45">
        <f>SUM(H12:H21)</f>
        <v>0</v>
      </c>
    </row>
    <row r="23" spans="1:11">
      <c r="A23" s="645" t="s">
        <v>229</v>
      </c>
      <c r="B23" s="646"/>
      <c r="C23" s="647"/>
      <c r="D23" s="648"/>
      <c r="E23" s="645" t="s">
        <v>201</v>
      </c>
      <c r="F23" s="646"/>
      <c r="G23" s="649"/>
      <c r="H23" s="650"/>
    </row>
    <row r="24" spans="1:11">
      <c r="A24" s="565" t="s">
        <v>222</v>
      </c>
      <c r="B24" s="33"/>
      <c r="C24" s="38">
        <f>'End Schedules'!H97</f>
        <v>0</v>
      </c>
      <c r="D24" s="46">
        <f>C24</f>
        <v>0</v>
      </c>
      <c r="E24" s="565" t="s">
        <v>202</v>
      </c>
      <c r="F24" s="33"/>
      <c r="G24" s="47"/>
      <c r="H24" s="35">
        <f>'End Schedules'!G207</f>
        <v>0</v>
      </c>
    </row>
    <row r="25" spans="1:11">
      <c r="A25" s="565" t="s">
        <v>223</v>
      </c>
      <c r="B25" s="33"/>
      <c r="C25" s="38">
        <f>'End Schedules'!H108</f>
        <v>0</v>
      </c>
      <c r="D25" s="46">
        <f>C25</f>
        <v>0</v>
      </c>
      <c r="E25" s="565"/>
      <c r="F25" s="33"/>
      <c r="G25" s="47"/>
      <c r="H25" s="35"/>
    </row>
    <row r="26" spans="1:11">
      <c r="A26" s="565" t="s">
        <v>224</v>
      </c>
      <c r="B26" s="33"/>
      <c r="C26" s="38">
        <f>'End Schedules'!H123</f>
        <v>0</v>
      </c>
      <c r="D26" s="46">
        <f>C26</f>
        <v>0</v>
      </c>
      <c r="E26" s="565"/>
      <c r="F26" s="33"/>
      <c r="G26" s="47"/>
      <c r="H26" s="644"/>
    </row>
    <row r="27" spans="1:11">
      <c r="A27" s="565" t="s">
        <v>225</v>
      </c>
      <c r="B27" s="33"/>
      <c r="C27" s="38">
        <f>'End Schedules'!G134</f>
        <v>0</v>
      </c>
      <c r="D27" s="48">
        <f>'End Schedules'!H134</f>
        <v>0</v>
      </c>
      <c r="E27" s="565"/>
      <c r="F27" s="33"/>
      <c r="G27" s="47"/>
      <c r="H27" s="644"/>
    </row>
    <row r="28" spans="1:11">
      <c r="A28" s="565" t="s">
        <v>226</v>
      </c>
      <c r="B28" s="33"/>
      <c r="C28" s="38">
        <f>'End Schedules'!G145</f>
        <v>0</v>
      </c>
      <c r="D28" s="48">
        <f>'End Schedules'!H145</f>
        <v>0</v>
      </c>
      <c r="E28" s="518"/>
      <c r="F28" s="18"/>
      <c r="G28" s="642"/>
      <c r="H28" s="109"/>
    </row>
    <row r="29" spans="1:11">
      <c r="A29" s="565" t="s">
        <v>227</v>
      </c>
      <c r="B29" s="33"/>
      <c r="C29" s="38">
        <f>'End Schedules'!F157</f>
        <v>0</v>
      </c>
      <c r="D29" s="48">
        <f>'End Schedules'!H157</f>
        <v>0</v>
      </c>
      <c r="E29" s="518"/>
      <c r="F29" s="18"/>
      <c r="G29" s="642"/>
      <c r="H29" s="50"/>
    </row>
    <row r="30" spans="1:11">
      <c r="A30" s="565" t="s">
        <v>228</v>
      </c>
      <c r="B30" s="33"/>
      <c r="C30" s="38">
        <f>'End Schedules'!H170</f>
        <v>0</v>
      </c>
      <c r="D30" s="46">
        <f>C30</f>
        <v>0</v>
      </c>
      <c r="E30" s="518"/>
      <c r="F30" s="18"/>
      <c r="G30" s="18"/>
      <c r="H30" s="667"/>
    </row>
    <row r="31" spans="1:11">
      <c r="A31" s="544" t="s">
        <v>160</v>
      </c>
      <c r="B31" s="475"/>
      <c r="C31" s="164">
        <f>SUM(C24:C30)</f>
        <v>0</v>
      </c>
      <c r="D31" s="434">
        <f>SUM(D24:D30)</f>
        <v>0</v>
      </c>
      <c r="E31" s="543" t="s">
        <v>163</v>
      </c>
      <c r="F31" s="52"/>
      <c r="G31" s="476"/>
      <c r="H31" s="666">
        <f>SUM(H24:H27)</f>
        <v>0</v>
      </c>
      <c r="J31" s="58"/>
      <c r="K31" s="33"/>
    </row>
    <row r="32" spans="1:11">
      <c r="A32" s="545" t="s">
        <v>161</v>
      </c>
      <c r="B32" s="653"/>
      <c r="C32" s="654">
        <f>(C22+C31)</f>
        <v>0</v>
      </c>
      <c r="D32" s="652">
        <f>(D22+D31)</f>
        <v>0</v>
      </c>
      <c r="E32" s="545" t="s">
        <v>164</v>
      </c>
      <c r="F32" s="653"/>
      <c r="G32" s="653"/>
      <c r="H32" s="652">
        <f>(H22+H31)</f>
        <v>0</v>
      </c>
    </row>
    <row r="33" spans="1:8">
      <c r="A33" s="545" t="s">
        <v>162</v>
      </c>
      <c r="B33" s="655"/>
      <c r="C33" s="654">
        <f>(C32-H32)</f>
        <v>0</v>
      </c>
      <c r="D33" s="652">
        <f>(D32-H32)</f>
        <v>0</v>
      </c>
      <c r="E33" s="656"/>
      <c r="F33" s="657"/>
      <c r="G33" s="657"/>
      <c r="H33" s="658"/>
    </row>
    <row r="34" spans="1:8">
      <c r="A34" s="543"/>
      <c r="B34" s="52"/>
      <c r="C34" s="53"/>
      <c r="D34" s="435"/>
      <c r="E34" s="518"/>
      <c r="F34" s="18"/>
      <c r="G34" s="18"/>
      <c r="H34" s="50"/>
    </row>
    <row r="35" spans="1:8">
      <c r="A35" s="543" t="s">
        <v>165</v>
      </c>
      <c r="B35" s="52"/>
      <c r="C35" s="659">
        <f>'Beg Net Worth'!C33</f>
        <v>0</v>
      </c>
      <c r="D35" s="660">
        <f>'Beg Net Worth'!D33</f>
        <v>0</v>
      </c>
      <c r="E35" s="553" t="s">
        <v>140</v>
      </c>
      <c r="F35" s="52"/>
      <c r="G35" s="52"/>
      <c r="H35" s="652">
        <f>D22-H22</f>
        <v>0</v>
      </c>
    </row>
    <row r="36" spans="1:8">
      <c r="A36" s="543" t="s">
        <v>166</v>
      </c>
      <c r="B36" s="52"/>
      <c r="C36" s="654">
        <f>(C33-C35)</f>
        <v>0</v>
      </c>
      <c r="D36" s="661">
        <f>(D33-D35)</f>
        <v>0</v>
      </c>
      <c r="E36" s="554" t="s">
        <v>141</v>
      </c>
      <c r="F36" s="52"/>
      <c r="G36" s="52"/>
      <c r="H36" s="662">
        <f>(IF(H22&gt;0,D22/H22,0))</f>
        <v>0</v>
      </c>
    </row>
    <row r="37" spans="1:8" ht="15.75" thickBot="1">
      <c r="A37" s="546" t="s">
        <v>139</v>
      </c>
      <c r="B37" s="54"/>
      <c r="C37" s="165" t="str">
        <f>IF(C35&gt;0,C36/C35," ")</f>
        <v xml:space="preserve"> </v>
      </c>
      <c r="D37" s="436" t="str">
        <f>IF(D35&gt;0,D36/D35," ")</f>
        <v xml:space="preserve"> </v>
      </c>
      <c r="E37" s="608" t="s">
        <v>142</v>
      </c>
      <c r="F37" s="55"/>
      <c r="G37" s="55"/>
      <c r="H37" s="56">
        <f>IF(D32&gt;0,H32/D32,0)</f>
        <v>0</v>
      </c>
    </row>
    <row r="38" spans="1:8" ht="15.75" thickBot="1">
      <c r="A38" s="547"/>
      <c r="C38" s="91"/>
      <c r="D38" s="92"/>
      <c r="E38" s="554"/>
      <c r="F38" s="57"/>
      <c r="G38" s="57"/>
      <c r="H38" s="93"/>
    </row>
    <row r="39" spans="1:8">
      <c r="A39" s="548" t="s">
        <v>69</v>
      </c>
      <c r="B39" s="167"/>
      <c r="C39" s="168"/>
      <c r="D39" s="466"/>
      <c r="E39" s="555" t="s">
        <v>70</v>
      </c>
      <c r="F39" s="59"/>
      <c r="G39" s="59"/>
      <c r="H39" s="97"/>
    </row>
    <row r="40" spans="1:8">
      <c r="A40" s="565" t="s">
        <v>230</v>
      </c>
      <c r="B40" s="58"/>
      <c r="C40" s="93"/>
      <c r="D40" s="467"/>
      <c r="E40" s="560" t="s">
        <v>203</v>
      </c>
      <c r="F40" s="58"/>
      <c r="G40" s="58"/>
      <c r="H40" s="60"/>
    </row>
    <row r="41" spans="1:8">
      <c r="A41" s="565" t="s">
        <v>231</v>
      </c>
      <c r="B41" s="58"/>
      <c r="C41" s="93"/>
      <c r="D41" s="468"/>
      <c r="E41" s="560" t="s">
        <v>204</v>
      </c>
      <c r="F41" s="58"/>
      <c r="G41" s="58"/>
      <c r="H41" s="61"/>
    </row>
    <row r="42" spans="1:8">
      <c r="A42" s="565" t="s">
        <v>232</v>
      </c>
      <c r="B42" s="58"/>
      <c r="C42" s="93"/>
      <c r="D42" s="468"/>
      <c r="E42" s="560" t="s">
        <v>205</v>
      </c>
      <c r="F42" s="58"/>
      <c r="G42" s="58"/>
      <c r="H42" s="408"/>
    </row>
    <row r="43" spans="1:8">
      <c r="A43" s="565" t="s">
        <v>233</v>
      </c>
      <c r="B43" s="58"/>
      <c r="C43" s="93"/>
      <c r="D43" s="469"/>
      <c r="E43" s="560" t="s">
        <v>206</v>
      </c>
      <c r="F43" s="58"/>
      <c r="G43" s="58"/>
      <c r="H43" s="408"/>
    </row>
    <row r="44" spans="1:8">
      <c r="A44" s="565" t="s">
        <v>234</v>
      </c>
      <c r="B44" s="58"/>
      <c r="C44" s="93"/>
      <c r="D44" s="470"/>
      <c r="E44" s="560" t="s">
        <v>207</v>
      </c>
      <c r="F44" s="58"/>
      <c r="G44" s="58"/>
      <c r="H44" s="409"/>
    </row>
    <row r="45" spans="1:8">
      <c r="A45" s="566" t="s">
        <v>235</v>
      </c>
      <c r="B45" s="62"/>
      <c r="C45" s="94"/>
      <c r="D45" s="60"/>
      <c r="E45" s="561" t="s">
        <v>208</v>
      </c>
      <c r="F45" s="62"/>
      <c r="G45" s="63"/>
      <c r="H45" s="60"/>
    </row>
    <row r="46" spans="1:8">
      <c r="A46" s="543" t="s">
        <v>236</v>
      </c>
      <c r="B46" s="57"/>
      <c r="C46" s="406"/>
      <c r="D46" s="49">
        <f>SUM(D40:D45)</f>
        <v>0</v>
      </c>
      <c r="E46" s="554" t="s">
        <v>209</v>
      </c>
      <c r="F46" s="57"/>
      <c r="G46" s="57"/>
      <c r="H46" s="49">
        <f>SUM(H40:H45)</f>
        <v>0</v>
      </c>
    </row>
    <row r="47" spans="1:8">
      <c r="A47" s="543" t="s">
        <v>237</v>
      </c>
      <c r="B47" s="57"/>
      <c r="C47" s="406"/>
      <c r="D47" s="49">
        <f>(D46-H46)</f>
        <v>0</v>
      </c>
      <c r="E47" s="554" t="s">
        <v>167</v>
      </c>
      <c r="F47" s="57"/>
      <c r="G47" s="57"/>
      <c r="H47" s="407">
        <f>IF(D46&gt;0,H46/D46,0)</f>
        <v>0</v>
      </c>
    </row>
    <row r="48" spans="1:8">
      <c r="A48" s="543"/>
      <c r="B48" s="57"/>
      <c r="C48" s="406"/>
      <c r="D48" s="435"/>
      <c r="E48" s="556"/>
      <c r="F48" s="58"/>
      <c r="G48" s="58"/>
      <c r="H48" s="410"/>
    </row>
    <row r="49" spans="1:8">
      <c r="A49" s="549" t="s">
        <v>238</v>
      </c>
      <c r="B49" s="58"/>
      <c r="C49" s="93"/>
      <c r="D49" s="49">
        <f>D32+D46</f>
        <v>0</v>
      </c>
      <c r="E49" s="554" t="s">
        <v>210</v>
      </c>
      <c r="F49" s="58"/>
      <c r="G49" s="58"/>
      <c r="H49" s="49">
        <f>H32+H46</f>
        <v>0</v>
      </c>
    </row>
    <row r="50" spans="1:8" ht="15.75" thickBot="1">
      <c r="A50" s="550" t="s">
        <v>182</v>
      </c>
      <c r="B50" s="64"/>
      <c r="C50" s="95"/>
      <c r="D50" s="65">
        <f>(D33+D47)</f>
        <v>0</v>
      </c>
      <c r="E50" s="557" t="s">
        <v>181</v>
      </c>
      <c r="F50" s="114"/>
      <c r="G50" s="114"/>
      <c r="H50" s="56">
        <f>IF(D49&gt;0,H49/D49,0)</f>
        <v>0</v>
      </c>
    </row>
  </sheetData>
  <sheetProtection sheet="1" objects="1" scenarios="1"/>
  <mergeCells count="3">
    <mergeCell ref="A5:C5"/>
    <mergeCell ref="B9:C9"/>
    <mergeCell ref="A3:H3"/>
  </mergeCells>
  <phoneticPr fontId="4" type="noConversion"/>
  <hyperlinks>
    <hyperlink ref="A3:B3" r:id="rId1" display="Estimating the Field Capacity of Farm Machines"/>
    <hyperlink ref="A3:D3" r:id="rId2" display="See the Financial Files for more information."/>
  </hyperlinks>
  <pageMargins left="0.75" right="0.75" top="0.75" bottom="0.75" header="0.5" footer="0.5"/>
  <pageSetup scale="72" orientation="portrait" r:id="rId3"/>
  <headerFooter alignWithMargins="0">
    <oddHeader>&amp;LIowa State University Extension and Outreach&amp;RAg Decision Maker C3-56</oddHeader>
    <oddFooter>&amp;Lwww.extension.iastate.edu/agdm/wholefarm/xls/c3-56comprfinstatements.xlsx&amp;R&amp;A</oddFooter>
  </headerFooter>
  <rowBreaks count="1" manualBreakCount="1">
    <brk id="48" max="16383" man="1"/>
  </rowBreaks>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J52"/>
  <sheetViews>
    <sheetView showGridLines="0" zoomScaleNormal="100" workbookViewId="0"/>
  </sheetViews>
  <sheetFormatPr defaultColWidth="11.42578125" defaultRowHeight="15"/>
  <cols>
    <col min="1" max="1" width="25.7109375" style="9" customWidth="1"/>
    <col min="2" max="2" width="12.85546875" style="9" customWidth="1"/>
    <col min="3" max="3" width="14.28515625" style="9" customWidth="1"/>
    <col min="4" max="4" width="20.28515625" style="9" customWidth="1"/>
    <col min="5" max="5" width="11.42578125" style="9" customWidth="1"/>
    <col min="6" max="6" width="12.140625" style="9" customWidth="1"/>
    <col min="7" max="8" width="14.140625" style="9" customWidth="1"/>
    <col min="9" max="16384" width="11.42578125" style="9"/>
  </cols>
  <sheetData>
    <row r="1" spans="1:9" s="501" customFormat="1" ht="33.75" customHeight="1" thickBot="1">
      <c r="A1" s="506" t="s">
        <v>61</v>
      </c>
      <c r="B1" s="506"/>
      <c r="C1" s="506"/>
      <c r="D1" s="506"/>
      <c r="E1" s="506"/>
      <c r="F1" s="506"/>
      <c r="G1" s="506"/>
      <c r="H1" s="506"/>
    </row>
    <row r="2" spans="1:9" s="4" customFormat="1" ht="15.75" thickTop="1">
      <c r="A2" s="507" t="s">
        <v>79</v>
      </c>
      <c r="B2" s="508"/>
      <c r="C2" s="509"/>
      <c r="D2" s="509"/>
      <c r="E2" s="509"/>
      <c r="F2" s="509"/>
      <c r="G2" s="509"/>
      <c r="H2" s="509"/>
    </row>
    <row r="3" spans="1:9" s="4" customFormat="1" ht="12.75" customHeight="1">
      <c r="A3" s="801" t="s">
        <v>185</v>
      </c>
      <c r="B3" s="801"/>
      <c r="C3" s="801"/>
      <c r="D3" s="801"/>
      <c r="E3" s="801"/>
      <c r="F3" s="801"/>
      <c r="G3" s="801"/>
      <c r="H3" s="801"/>
      <c r="I3" s="1"/>
    </row>
    <row r="4" spans="1:9" s="4" customFormat="1" ht="12.75">
      <c r="A4" s="509"/>
      <c r="B4" s="509"/>
      <c r="C4" s="509"/>
      <c r="D4" s="509"/>
      <c r="E4" s="509"/>
      <c r="F4" s="509"/>
      <c r="G4" s="509"/>
      <c r="H4" s="509"/>
    </row>
    <row r="5" spans="1:9" s="4" customFormat="1" ht="12.75">
      <c r="A5" s="874" t="s">
        <v>187</v>
      </c>
      <c r="B5" s="875"/>
      <c r="C5" s="876"/>
      <c r="D5" s="509"/>
      <c r="E5" s="509"/>
      <c r="F5" s="509"/>
      <c r="G5" s="509"/>
      <c r="H5" s="509"/>
    </row>
    <row r="6" spans="1:9">
      <c r="A6" s="98"/>
    </row>
    <row r="7" spans="1:9" ht="15.75" thickBot="1">
      <c r="A7" s="567" t="s">
        <v>1</v>
      </c>
      <c r="B7" s="880">
        <f>'Beg Schedules'!B9:D9</f>
        <v>0</v>
      </c>
      <c r="C7" s="880"/>
      <c r="D7" s="100"/>
      <c r="E7" s="99"/>
      <c r="F7" s="99"/>
      <c r="G7" s="101" t="s">
        <v>45</v>
      </c>
      <c r="H7" s="638"/>
    </row>
    <row r="8" spans="1:9" ht="21" customHeight="1">
      <c r="A8" s="581" t="s">
        <v>46</v>
      </c>
      <c r="B8" s="578"/>
      <c r="C8" s="578"/>
      <c r="D8" s="579"/>
      <c r="E8" s="578"/>
      <c r="F8" s="578"/>
      <c r="G8" s="578"/>
      <c r="H8" s="580"/>
    </row>
    <row r="9" spans="1:9" ht="15.75" thickBot="1">
      <c r="A9" s="568" t="s">
        <v>239</v>
      </c>
      <c r="B9" s="102"/>
      <c r="C9" s="103"/>
      <c r="D9" s="570" t="s">
        <v>47</v>
      </c>
      <c r="E9" s="102"/>
      <c r="F9" s="102"/>
      <c r="G9" s="289" t="s">
        <v>49</v>
      </c>
      <c r="H9" s="104" t="s">
        <v>48</v>
      </c>
    </row>
    <row r="10" spans="1:9" ht="15.75" thickTop="1">
      <c r="A10" s="565" t="s">
        <v>240</v>
      </c>
      <c r="B10" s="105"/>
      <c r="C10" s="582"/>
      <c r="D10" s="562" t="s">
        <v>248</v>
      </c>
      <c r="E10" s="18"/>
      <c r="F10" s="18"/>
      <c r="G10" s="291">
        <f>'Beg Net Worth'!C13</f>
        <v>0</v>
      </c>
      <c r="H10" s="292">
        <f>'End Net Worth'!C13</f>
        <v>0</v>
      </c>
    </row>
    <row r="11" spans="1:9">
      <c r="A11" s="565" t="s">
        <v>241</v>
      </c>
      <c r="B11" s="105"/>
      <c r="C11" s="694"/>
      <c r="D11" s="573" t="s">
        <v>249</v>
      </c>
      <c r="E11" s="105"/>
      <c r="F11" s="105"/>
      <c r="G11" s="291">
        <f>'Beg Net Worth'!C14</f>
        <v>0</v>
      </c>
      <c r="H11" s="292">
        <f>'End Net Worth'!C14</f>
        <v>0</v>
      </c>
    </row>
    <row r="12" spans="1:9">
      <c r="A12" s="565" t="s">
        <v>344</v>
      </c>
      <c r="B12" s="105"/>
      <c r="C12" s="694"/>
      <c r="D12" s="573" t="s">
        <v>250</v>
      </c>
      <c r="E12" s="105"/>
      <c r="F12" s="105"/>
      <c r="G12" s="291">
        <f>'Beg Net Worth'!C18</f>
        <v>0</v>
      </c>
      <c r="H12" s="292">
        <f>'End Net Worth'!C18</f>
        <v>0</v>
      </c>
    </row>
    <row r="13" spans="1:9">
      <c r="A13" s="565" t="s">
        <v>345</v>
      </c>
      <c r="B13" s="105"/>
      <c r="C13" s="583"/>
      <c r="D13" s="573" t="s">
        <v>251</v>
      </c>
      <c r="E13" s="105"/>
      <c r="F13" s="105"/>
      <c r="G13" s="291">
        <f>'Beg Net Worth'!C20</f>
        <v>0</v>
      </c>
      <c r="H13" s="292">
        <f>'End Net Worth'!C20</f>
        <v>0</v>
      </c>
    </row>
    <row r="14" spans="1:9">
      <c r="A14" s="565" t="s">
        <v>346</v>
      </c>
      <c r="B14" s="105"/>
      <c r="C14" s="583"/>
      <c r="D14" s="562" t="s">
        <v>220</v>
      </c>
      <c r="E14" s="18"/>
      <c r="F14" s="18"/>
      <c r="G14" s="291">
        <f>'Beg Net Worth'!C21</f>
        <v>0</v>
      </c>
      <c r="H14" s="157">
        <f>'End Net Worth'!C21</f>
        <v>0</v>
      </c>
    </row>
    <row r="15" spans="1:9">
      <c r="A15" s="565" t="s">
        <v>242</v>
      </c>
      <c r="B15" s="105"/>
      <c r="C15" s="694"/>
      <c r="D15" s="573" t="s">
        <v>252</v>
      </c>
      <c r="E15" s="105"/>
      <c r="F15" s="105"/>
      <c r="G15" s="291">
        <f>'Beg Net Worth'!C24</f>
        <v>0</v>
      </c>
      <c r="H15" s="292">
        <f>'End Net Worth'!C24</f>
        <v>0</v>
      </c>
    </row>
    <row r="16" spans="1:9">
      <c r="A16" s="565" t="s">
        <v>347</v>
      </c>
      <c r="B16" s="105"/>
      <c r="C16" s="694"/>
      <c r="D16" s="573" t="s">
        <v>253</v>
      </c>
      <c r="E16" s="105"/>
      <c r="F16" s="105"/>
      <c r="G16" s="291">
        <f>'Beg Net Worth'!C26</f>
        <v>0</v>
      </c>
      <c r="H16" s="292">
        <f>'End Net Worth'!C26</f>
        <v>0</v>
      </c>
    </row>
    <row r="17" spans="1:9">
      <c r="A17" s="565" t="s">
        <v>243</v>
      </c>
      <c r="B17" s="105"/>
      <c r="C17" s="583"/>
      <c r="D17" s="573" t="s">
        <v>254</v>
      </c>
      <c r="E17" s="105"/>
      <c r="F17" s="105"/>
      <c r="G17" s="293">
        <f>SUM(G10:G16)</f>
        <v>0</v>
      </c>
      <c r="H17" s="292">
        <f>SUM(H10:H16)</f>
        <v>0</v>
      </c>
    </row>
    <row r="18" spans="1:9">
      <c r="A18" s="565" t="s">
        <v>348</v>
      </c>
      <c r="B18" s="105"/>
      <c r="C18" s="583"/>
      <c r="D18" s="571" t="s">
        <v>145</v>
      </c>
      <c r="E18" s="18"/>
      <c r="F18" s="18"/>
      <c r="G18" s="885">
        <f>H17-G17</f>
        <v>0</v>
      </c>
      <c r="H18" s="886"/>
    </row>
    <row r="19" spans="1:9" ht="15.75" thickBot="1">
      <c r="A19" s="569" t="s">
        <v>143</v>
      </c>
      <c r="B19" s="411"/>
      <c r="C19" s="412">
        <f>SUM(C10:C18)</f>
        <v>0</v>
      </c>
      <c r="D19" s="572" t="s">
        <v>336</v>
      </c>
      <c r="E19" s="107"/>
      <c r="F19" s="107"/>
      <c r="G19" s="887">
        <f>(C19+G18)</f>
        <v>0</v>
      </c>
      <c r="H19" s="888"/>
    </row>
    <row r="20" spans="1:9" ht="15.75" thickTop="1">
      <c r="A20" s="108"/>
      <c r="B20" s="105"/>
      <c r="C20" s="58"/>
      <c r="D20" s="18"/>
      <c r="E20" s="18"/>
      <c r="F20" s="18"/>
      <c r="G20" s="18"/>
      <c r="H20" s="109"/>
      <c r="I20" s="18"/>
    </row>
    <row r="21" spans="1:9" ht="21" customHeight="1">
      <c r="A21" s="586" t="s">
        <v>50</v>
      </c>
      <c r="B21" s="575"/>
      <c r="C21" s="576"/>
      <c r="D21" s="577"/>
      <c r="E21" s="575"/>
      <c r="F21" s="575"/>
      <c r="G21" s="575"/>
      <c r="H21" s="600" t="s">
        <v>12</v>
      </c>
    </row>
    <row r="22" spans="1:9" ht="15.75" thickBot="1">
      <c r="A22" s="568" t="s">
        <v>244</v>
      </c>
      <c r="B22" s="102"/>
      <c r="C22" s="103"/>
      <c r="D22" s="110" t="s">
        <v>86</v>
      </c>
      <c r="E22" s="111"/>
      <c r="F22" s="111"/>
      <c r="G22" s="112" t="s">
        <v>49</v>
      </c>
      <c r="H22" s="104" t="s">
        <v>48</v>
      </c>
    </row>
    <row r="23" spans="1:9" ht="15.75" thickTop="1">
      <c r="A23" s="565" t="s">
        <v>245</v>
      </c>
      <c r="B23" s="105"/>
      <c r="C23" s="598"/>
      <c r="D23" s="560" t="s">
        <v>255</v>
      </c>
      <c r="E23" s="58"/>
      <c r="F23" s="58"/>
      <c r="G23" s="294">
        <f>'Beg Net Worth'!D15</f>
        <v>0</v>
      </c>
      <c r="H23" s="295">
        <f>'End Net Worth'!D15</f>
        <v>0</v>
      </c>
    </row>
    <row r="24" spans="1:9">
      <c r="A24" s="565" t="s">
        <v>294</v>
      </c>
      <c r="B24" s="105"/>
      <c r="C24" s="583"/>
      <c r="D24" s="560" t="s">
        <v>256</v>
      </c>
      <c r="E24" s="58"/>
      <c r="F24" s="58"/>
      <c r="G24" s="294">
        <f>'Beg Net Worth'!D16</f>
        <v>0</v>
      </c>
      <c r="H24" s="292">
        <f>'End Net Worth'!D16</f>
        <v>0</v>
      </c>
    </row>
    <row r="25" spans="1:9">
      <c r="A25" s="565" t="s">
        <v>295</v>
      </c>
      <c r="B25" s="105"/>
      <c r="C25" s="583"/>
      <c r="D25" s="560" t="s">
        <v>257</v>
      </c>
      <c r="E25" s="58"/>
      <c r="F25" s="58"/>
      <c r="G25" s="294">
        <f>'Beg Net Worth'!D17</f>
        <v>0</v>
      </c>
      <c r="H25" s="292">
        <f>'End Net Worth'!D17</f>
        <v>0</v>
      </c>
    </row>
    <row r="26" spans="1:9">
      <c r="A26" s="565" t="s">
        <v>296</v>
      </c>
      <c r="B26" s="105"/>
      <c r="C26" s="583"/>
      <c r="D26" s="560" t="s">
        <v>258</v>
      </c>
      <c r="E26" s="58"/>
      <c r="F26" s="58"/>
      <c r="G26" s="296">
        <f>'Beg Net Worth'!D19</f>
        <v>0</v>
      </c>
      <c r="H26" s="297">
        <f>'End Net Worth'!D19</f>
        <v>0</v>
      </c>
    </row>
    <row r="27" spans="1:9">
      <c r="A27" s="565" t="s">
        <v>297</v>
      </c>
      <c r="B27" s="105"/>
      <c r="C27" s="583"/>
      <c r="D27" s="562" t="s">
        <v>262</v>
      </c>
      <c r="E27" s="106"/>
      <c r="F27" s="106"/>
      <c r="G27" s="298">
        <f>SUM(G23:G26)</f>
        <v>0</v>
      </c>
      <c r="H27" s="474">
        <f>SUM(H23:H26)</f>
        <v>0</v>
      </c>
    </row>
    <row r="28" spans="1:9">
      <c r="A28" s="565" t="s">
        <v>298</v>
      </c>
      <c r="B28" s="105"/>
      <c r="C28" s="583"/>
      <c r="D28" s="571" t="s">
        <v>147</v>
      </c>
      <c r="E28" s="106"/>
      <c r="F28" s="106"/>
      <c r="G28" s="885">
        <f>G27-H27</f>
        <v>0</v>
      </c>
      <c r="H28" s="886"/>
    </row>
    <row r="29" spans="1:9">
      <c r="A29" s="565" t="s">
        <v>299</v>
      </c>
      <c r="B29" s="105"/>
      <c r="C29" s="583"/>
      <c r="D29" s="574" t="s">
        <v>93</v>
      </c>
      <c r="E29" s="58"/>
      <c r="F29" s="58"/>
      <c r="G29" s="584" t="s">
        <v>49</v>
      </c>
      <c r="H29" s="601" t="s">
        <v>48</v>
      </c>
      <c r="I29" s="18"/>
    </row>
    <row r="30" spans="1:9">
      <c r="A30" s="565" t="s">
        <v>300</v>
      </c>
      <c r="B30" s="105"/>
      <c r="C30" s="583"/>
      <c r="D30" s="560" t="s">
        <v>259</v>
      </c>
      <c r="E30" s="58"/>
      <c r="F30" s="58"/>
      <c r="G30" s="433">
        <f>'Beg Net Worth'!H12</f>
        <v>0</v>
      </c>
      <c r="H30" s="113">
        <f>'End Net Worth'!H12</f>
        <v>0</v>
      </c>
      <c r="I30" s="18"/>
    </row>
    <row r="31" spans="1:9">
      <c r="A31" s="565" t="s">
        <v>301</v>
      </c>
      <c r="B31" s="105"/>
      <c r="C31" s="583"/>
      <c r="D31" s="560" t="s">
        <v>260</v>
      </c>
      <c r="E31" s="58"/>
      <c r="F31" s="58"/>
      <c r="G31" s="294">
        <f>'Beg Net Worth'!H13</f>
        <v>0</v>
      </c>
      <c r="H31" s="113">
        <f>'End Net Worth'!H13</f>
        <v>0</v>
      </c>
      <c r="I31" s="18"/>
    </row>
    <row r="32" spans="1:9">
      <c r="A32" s="565" t="s">
        <v>302</v>
      </c>
      <c r="B32" s="105"/>
      <c r="C32" s="595"/>
      <c r="D32" s="562" t="s">
        <v>263</v>
      </c>
      <c r="E32" s="106"/>
      <c r="F32" s="106"/>
      <c r="G32" s="585">
        <f>SUM(G30:G31)</f>
        <v>0</v>
      </c>
      <c r="H32" s="474">
        <f>SUM(H30:H31)</f>
        <v>0</v>
      </c>
    </row>
    <row r="33" spans="1:10">
      <c r="A33" s="565" t="s">
        <v>303</v>
      </c>
      <c r="B33" s="105"/>
      <c r="C33" s="595"/>
      <c r="D33" s="571" t="s">
        <v>146</v>
      </c>
      <c r="E33" s="106"/>
      <c r="F33" s="106"/>
      <c r="G33" s="885">
        <f>H32-G32</f>
        <v>0</v>
      </c>
      <c r="H33" s="886"/>
    </row>
    <row r="34" spans="1:10">
      <c r="A34" s="565" t="s">
        <v>304</v>
      </c>
      <c r="B34" s="105"/>
      <c r="C34" s="595"/>
      <c r="D34" s="554" t="s">
        <v>148</v>
      </c>
      <c r="E34" s="106"/>
      <c r="F34" s="106"/>
      <c r="G34" s="881">
        <f>'End Schedules'!F134+'End Schedules'!F145+'End Schedules'!G108</f>
        <v>0</v>
      </c>
      <c r="H34" s="882"/>
      <c r="J34" s="13"/>
    </row>
    <row r="35" spans="1:10">
      <c r="A35" s="565" t="s">
        <v>305</v>
      </c>
      <c r="B35" s="105"/>
      <c r="C35" s="595"/>
      <c r="D35" s="554" t="s">
        <v>314</v>
      </c>
      <c r="E35" s="58"/>
      <c r="F35" s="58"/>
      <c r="G35" s="883">
        <f>(C46+G28+G33+G34)</f>
        <v>0</v>
      </c>
      <c r="H35" s="884"/>
    </row>
    <row r="36" spans="1:10">
      <c r="A36" s="565" t="s">
        <v>306</v>
      </c>
      <c r="B36" s="105"/>
      <c r="C36" s="595"/>
      <c r="D36" s="562" t="s">
        <v>313</v>
      </c>
      <c r="E36" s="57"/>
      <c r="F36" s="57"/>
      <c r="G36" s="18"/>
      <c r="H36" s="109"/>
    </row>
    <row r="37" spans="1:10">
      <c r="A37" s="565" t="s">
        <v>307</v>
      </c>
      <c r="B37" s="105"/>
      <c r="C37" s="595"/>
      <c r="D37" s="554" t="s">
        <v>154</v>
      </c>
      <c r="E37" s="106"/>
      <c r="F37" s="106"/>
      <c r="G37" s="883">
        <f>(G19-G35)</f>
        <v>0</v>
      </c>
      <c r="H37" s="884"/>
    </row>
    <row r="38" spans="1:10">
      <c r="A38" s="565" t="s">
        <v>308</v>
      </c>
      <c r="B38" s="105"/>
      <c r="C38" s="595"/>
      <c r="D38" s="18"/>
      <c r="E38" s="58"/>
      <c r="F38" s="58"/>
      <c r="G38" s="18"/>
      <c r="H38" s="109"/>
      <c r="I38" s="16"/>
    </row>
    <row r="39" spans="1:10">
      <c r="A39" s="565" t="s">
        <v>309</v>
      </c>
      <c r="B39" s="105"/>
      <c r="C39" s="595"/>
      <c r="D39" s="574" t="s">
        <v>321</v>
      </c>
      <c r="E39" s="18"/>
      <c r="F39" s="607"/>
      <c r="G39" s="584" t="s">
        <v>49</v>
      </c>
      <c r="H39" s="601" t="s">
        <v>48</v>
      </c>
    </row>
    <row r="40" spans="1:10">
      <c r="A40" s="565" t="s">
        <v>310</v>
      </c>
      <c r="B40" s="105"/>
      <c r="C40" s="595"/>
      <c r="D40" s="561" t="s">
        <v>261</v>
      </c>
      <c r="E40" s="62"/>
      <c r="F40" s="62"/>
      <c r="G40" s="596">
        <f>'Beg Net Worth'!H15+'Beg Net Worth'!H16</f>
        <v>0</v>
      </c>
      <c r="H40" s="597">
        <f>'End Net Worth'!H15+'End Net Worth'!H16</f>
        <v>0</v>
      </c>
    </row>
    <row r="41" spans="1:10">
      <c r="A41" s="565" t="s">
        <v>311</v>
      </c>
      <c r="B41" s="105"/>
      <c r="C41" s="595"/>
      <c r="D41" s="705" t="s">
        <v>339</v>
      </c>
      <c r="G41" s="893"/>
      <c r="H41" s="893"/>
    </row>
    <row r="42" spans="1:10">
      <c r="A42" s="565" t="s">
        <v>312</v>
      </c>
      <c r="B42" s="105"/>
      <c r="C42" s="595"/>
      <c r="D42" s="554" t="s">
        <v>322</v>
      </c>
      <c r="E42" s="58"/>
      <c r="F42" s="58"/>
      <c r="G42" s="889">
        <f>G41+H40-G40</f>
        <v>0</v>
      </c>
      <c r="H42" s="890"/>
    </row>
    <row r="43" spans="1:10">
      <c r="A43" s="565" t="s">
        <v>350</v>
      </c>
      <c r="B43" s="105"/>
      <c r="C43" s="595"/>
      <c r="D43" s="562" t="s">
        <v>338</v>
      </c>
      <c r="E43" s="18"/>
      <c r="F43" s="18"/>
      <c r="G43" s="18"/>
      <c r="H43" s="109"/>
    </row>
    <row r="44" spans="1:10">
      <c r="A44" s="565" t="s">
        <v>246</v>
      </c>
      <c r="B44" s="105"/>
      <c r="C44" s="583"/>
      <c r="D44" s="571" t="s">
        <v>315</v>
      </c>
      <c r="E44" s="106"/>
      <c r="F44" s="106"/>
      <c r="G44" s="891">
        <f>G35+G42</f>
        <v>0</v>
      </c>
      <c r="H44" s="892"/>
    </row>
    <row r="45" spans="1:10">
      <c r="A45" s="565" t="s">
        <v>349</v>
      </c>
      <c r="B45" s="105"/>
      <c r="C45" s="583"/>
      <c r="D45" s="556" t="s">
        <v>316</v>
      </c>
      <c r="E45" s="106"/>
      <c r="F45" s="106"/>
      <c r="G45" s="889">
        <f>'End Schedules'!E157</f>
        <v>0</v>
      </c>
      <c r="H45" s="890"/>
    </row>
    <row r="46" spans="1:10">
      <c r="A46" s="544" t="s">
        <v>144</v>
      </c>
      <c r="B46" s="413"/>
      <c r="C46" s="599">
        <f>SUM(C23:C45)</f>
        <v>0</v>
      </c>
      <c r="D46" s="556" t="s">
        <v>317</v>
      </c>
      <c r="E46" s="106"/>
      <c r="F46" s="106"/>
      <c r="G46" s="881">
        <f>'End Schedules'!F153</f>
        <v>0</v>
      </c>
      <c r="H46" s="882"/>
    </row>
    <row r="47" spans="1:10">
      <c r="C47" s="707"/>
      <c r="D47" s="556" t="s">
        <v>318</v>
      </c>
      <c r="E47" s="106"/>
      <c r="F47" s="106"/>
      <c r="G47" s="881">
        <f>(G45-G46)</f>
        <v>0</v>
      </c>
      <c r="H47" s="882"/>
    </row>
    <row r="48" spans="1:10">
      <c r="A48" s="32"/>
      <c r="B48" s="105"/>
      <c r="C48" s="706"/>
      <c r="D48" s="554" t="s">
        <v>319</v>
      </c>
      <c r="E48" s="58"/>
      <c r="F48" s="58"/>
      <c r="G48" s="883">
        <f>(G37-G42+G47)</f>
        <v>0</v>
      </c>
      <c r="H48" s="884"/>
    </row>
    <row r="49" spans="1:8">
      <c r="A49" s="543" t="s">
        <v>247</v>
      </c>
      <c r="B49" s="105"/>
      <c r="C49" s="602">
        <f>C19-C46</f>
        <v>0</v>
      </c>
      <c r="D49" s="712" t="s">
        <v>320</v>
      </c>
      <c r="E49" s="58"/>
      <c r="F49" s="58"/>
      <c r="G49" s="878">
        <f>G19-C28-C44</f>
        <v>0</v>
      </c>
      <c r="H49" s="879"/>
    </row>
    <row r="50" spans="1:8" ht="15.75" thickBot="1">
      <c r="A50" s="603"/>
      <c r="B50" s="54"/>
      <c r="C50" s="604"/>
      <c r="D50" s="605" t="s">
        <v>326</v>
      </c>
      <c r="E50" s="72"/>
      <c r="F50" s="72"/>
      <c r="G50" s="54"/>
      <c r="H50" s="606"/>
    </row>
    <row r="51" spans="1:8">
      <c r="A51" s="18"/>
      <c r="B51" s="18"/>
      <c r="C51" s="18"/>
      <c r="D51" s="18"/>
      <c r="E51" s="18"/>
      <c r="F51" s="18"/>
      <c r="G51" s="18"/>
      <c r="H51" s="18"/>
    </row>
    <row r="52" spans="1:8">
      <c r="D52" s="571"/>
    </row>
  </sheetData>
  <sheetProtection sheet="1" objects="1" scenarios="1"/>
  <mergeCells count="18">
    <mergeCell ref="A3:H3"/>
    <mergeCell ref="G47:H47"/>
    <mergeCell ref="G48:H48"/>
    <mergeCell ref="G18:H18"/>
    <mergeCell ref="G33:H33"/>
    <mergeCell ref="G37:H37"/>
    <mergeCell ref="G19:H19"/>
    <mergeCell ref="G28:H28"/>
    <mergeCell ref="G45:H45"/>
    <mergeCell ref="G46:H46"/>
    <mergeCell ref="G42:H42"/>
    <mergeCell ref="G44:H44"/>
    <mergeCell ref="G41:H41"/>
    <mergeCell ref="G49:H49"/>
    <mergeCell ref="A5:C5"/>
    <mergeCell ref="B7:C7"/>
    <mergeCell ref="G34:H34"/>
    <mergeCell ref="G35:H35"/>
  </mergeCells>
  <phoneticPr fontId="4" type="noConversion"/>
  <hyperlinks>
    <hyperlink ref="A3:B3" r:id="rId1" display="Estimating the Field Capacity of Farm Machines"/>
    <hyperlink ref="A3:D3" r:id="rId2" display="See the Financial Files for more information."/>
  </hyperlinks>
  <pageMargins left="0.75" right="0.75" top="0.75" bottom="0.75" header="0.5" footer="0.5"/>
  <pageSetup scale="72" fitToHeight="4" orientation="portrait" r:id="rId3"/>
  <headerFooter alignWithMargins="0">
    <oddHeader>&amp;LIowa State University Extension and Outreach&amp;RAg Decision Maker C3-56</oddHeader>
    <oddFooter>&amp;Lwww.extension.iastate.edu/agdm/wholefarm/xls/c3-56comprfinstatements.xlsx&amp;R&amp;A</oddFooter>
  </headerFooter>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autoPageBreaks="0" fitToPage="1"/>
  </sheetPr>
  <dimension ref="A1:E38"/>
  <sheetViews>
    <sheetView showGridLines="0" zoomScaleNormal="100" workbookViewId="0">
      <selection activeCell="A2" sqref="A2"/>
    </sheetView>
  </sheetViews>
  <sheetFormatPr defaultColWidth="11.42578125" defaultRowHeight="15"/>
  <cols>
    <col min="1" max="1" width="68.7109375" style="9" customWidth="1"/>
    <col min="2" max="4" width="16.42578125" style="9" customWidth="1"/>
    <col min="5" max="16384" width="11.42578125" style="9"/>
  </cols>
  <sheetData>
    <row r="1" spans="1:5" s="501" customFormat="1" ht="33.75" customHeight="1" thickBot="1">
      <c r="A1" s="506" t="s">
        <v>62</v>
      </c>
    </row>
    <row r="2" spans="1:5" s="4" customFormat="1" ht="15.75" thickTop="1">
      <c r="A2" s="507" t="s">
        <v>79</v>
      </c>
    </row>
    <row r="3" spans="1:5" s="4" customFormat="1" ht="12.75" customHeight="1">
      <c r="A3" s="801" t="s">
        <v>185</v>
      </c>
      <c r="B3" s="801"/>
      <c r="C3" s="801"/>
      <c r="D3" s="801"/>
      <c r="E3" s="1"/>
    </row>
    <row r="4" spans="1:5" s="4" customFormat="1" ht="12.75">
      <c r="A4" s="509"/>
    </row>
    <row r="5" spans="1:5" s="4" customFormat="1" ht="12.75">
      <c r="A5" s="701" t="s">
        <v>59</v>
      </c>
      <c r="B5" s="2"/>
    </row>
    <row r="6" spans="1:5" s="4" customFormat="1" ht="12.75">
      <c r="A6" s="709" t="s">
        <v>187</v>
      </c>
    </row>
    <row r="7" spans="1:5">
      <c r="A7" s="98"/>
    </row>
    <row r="8" spans="1:5" ht="15.75" thickBot="1">
      <c r="A8" s="567" t="s">
        <v>51</v>
      </c>
      <c r="B8" s="708">
        <f>'Beg Schedules'!B9:D9</f>
        <v>0</v>
      </c>
      <c r="C8" s="118" t="s">
        <v>52</v>
      </c>
      <c r="D8" s="414">
        <f>Income!H7</f>
        <v>0</v>
      </c>
    </row>
    <row r="9" spans="1:5" ht="15.75" thickBot="1">
      <c r="A9" s="148"/>
      <c r="B9" s="27" t="s">
        <v>53</v>
      </c>
      <c r="C9" s="27" t="s">
        <v>54</v>
      </c>
      <c r="D9" s="149" t="s">
        <v>67</v>
      </c>
    </row>
    <row r="10" spans="1:5" ht="15.75" thickTop="1">
      <c r="A10" s="543" t="s">
        <v>264</v>
      </c>
      <c r="B10" s="150"/>
      <c r="C10" s="150"/>
      <c r="D10" s="115"/>
    </row>
    <row r="11" spans="1:5">
      <c r="A11" s="565" t="s">
        <v>265</v>
      </c>
      <c r="B11" s="38">
        <f>Income!C19</f>
        <v>0</v>
      </c>
      <c r="C11" s="453" t="s">
        <v>6</v>
      </c>
      <c r="D11" s="152"/>
    </row>
    <row r="12" spans="1:5">
      <c r="A12" s="565" t="s">
        <v>340</v>
      </c>
      <c r="B12" s="453" t="s">
        <v>6</v>
      </c>
      <c r="C12" s="38">
        <f>Income!C46+Income!G41</f>
        <v>0</v>
      </c>
      <c r="D12" s="153">
        <f>B11-C12</f>
        <v>0</v>
      </c>
    </row>
    <row r="13" spans="1:5">
      <c r="A13" s="542"/>
      <c r="B13" s="151"/>
      <c r="C13" s="38"/>
      <c r="D13" s="153"/>
    </row>
    <row r="14" spans="1:5">
      <c r="A14" s="543" t="s">
        <v>266</v>
      </c>
      <c r="B14" s="38"/>
      <c r="C14" s="38"/>
      <c r="D14" s="153"/>
    </row>
    <row r="15" spans="1:5">
      <c r="A15" s="565" t="s">
        <v>267</v>
      </c>
      <c r="B15" s="38">
        <f>'End Schedules'!E134+'End Schedules'!E145+'End Schedules'!E157+'End Schedules'!G170</f>
        <v>0</v>
      </c>
      <c r="C15" s="453" t="s">
        <v>6</v>
      </c>
      <c r="D15" s="153"/>
    </row>
    <row r="16" spans="1:5">
      <c r="A16" s="565" t="s">
        <v>268</v>
      </c>
      <c r="B16" s="453" t="s">
        <v>6</v>
      </c>
      <c r="C16" s="38">
        <f>'End Schedules'!D134+'End Schedules'!D145+'End Schedules'!D157+'End Schedules'!F170+'End Schedules'!E108</f>
        <v>0</v>
      </c>
      <c r="D16" s="153">
        <f>B15-C16</f>
        <v>0</v>
      </c>
    </row>
    <row r="17" spans="1:5">
      <c r="A17" s="542"/>
      <c r="B17" s="151"/>
      <c r="C17" s="38"/>
      <c r="D17" s="153"/>
    </row>
    <row r="18" spans="1:5">
      <c r="A18" s="543" t="s">
        <v>272</v>
      </c>
      <c r="B18" s="38"/>
      <c r="C18" s="38"/>
      <c r="D18" s="153"/>
    </row>
    <row r="19" spans="1:5">
      <c r="A19" s="565" t="s">
        <v>269</v>
      </c>
      <c r="B19" s="636"/>
      <c r="C19" s="453" t="s">
        <v>6</v>
      </c>
      <c r="D19" s="153"/>
    </row>
    <row r="20" spans="1:5">
      <c r="A20" s="565" t="s">
        <v>270</v>
      </c>
      <c r="B20" s="453" t="s">
        <v>6</v>
      </c>
      <c r="C20" s="34"/>
      <c r="D20" s="153">
        <f>B19-C20</f>
        <v>0</v>
      </c>
    </row>
    <row r="21" spans="1:5">
      <c r="A21" s="565" t="s">
        <v>271</v>
      </c>
      <c r="B21" s="151"/>
      <c r="C21" s="154"/>
      <c r="D21" s="153">
        <f>D20-('End Net Worth'!H14+'End Net Worth'!H18+'End Net Worth'!H24-'Beg Net Worth'!H14-'Beg Net Worth'!H18-'Beg Net Worth'!H24)</f>
        <v>0</v>
      </c>
      <c r="E21" s="81" t="str">
        <f>IF(D21=0," ","Some loans received or repaid have not been accounted for.")</f>
        <v xml:space="preserve"> </v>
      </c>
    </row>
    <row r="22" spans="1:5" s="98" customFormat="1" ht="12.75">
      <c r="A22" s="542"/>
      <c r="B22" s="151"/>
      <c r="C22" s="154"/>
      <c r="D22" s="153"/>
    </row>
    <row r="23" spans="1:5">
      <c r="A23" s="543" t="s">
        <v>274</v>
      </c>
      <c r="B23" s="38"/>
      <c r="C23" s="38"/>
      <c r="D23" s="153"/>
    </row>
    <row r="24" spans="1:5">
      <c r="A24" s="565" t="s">
        <v>273</v>
      </c>
      <c r="B24" s="636"/>
      <c r="C24" s="453" t="s">
        <v>6</v>
      </c>
      <c r="D24" s="153"/>
    </row>
    <row r="25" spans="1:5">
      <c r="A25" s="565" t="s">
        <v>275</v>
      </c>
      <c r="B25" s="453" t="s">
        <v>6</v>
      </c>
      <c r="C25" s="34"/>
      <c r="D25" s="153">
        <f>B24-C25</f>
        <v>0</v>
      </c>
    </row>
    <row r="26" spans="1:5" s="4" customFormat="1" ht="12.75">
      <c r="A26" s="587"/>
      <c r="B26" s="155"/>
      <c r="C26" s="156"/>
      <c r="D26" s="157"/>
    </row>
    <row r="27" spans="1:5">
      <c r="A27" s="543" t="s">
        <v>278</v>
      </c>
      <c r="B27" s="38"/>
      <c r="C27" s="38"/>
      <c r="D27" s="153"/>
    </row>
    <row r="28" spans="1:5">
      <c r="A28" s="565" t="s">
        <v>276</v>
      </c>
      <c r="B28" s="38">
        <f>'Beg Schedules'!H16</f>
        <v>0</v>
      </c>
      <c r="C28" s="453" t="s">
        <v>6</v>
      </c>
      <c r="D28" s="153"/>
    </row>
    <row r="29" spans="1:5">
      <c r="A29" s="565" t="s">
        <v>277</v>
      </c>
      <c r="B29" s="453" t="s">
        <v>6</v>
      </c>
      <c r="C29" s="38">
        <f>'End Schedules'!H16</f>
        <v>0</v>
      </c>
      <c r="D29" s="158">
        <f>C29-B28</f>
        <v>0</v>
      </c>
    </row>
    <row r="30" spans="1:5">
      <c r="A30" s="542"/>
      <c r="B30" s="151"/>
      <c r="C30" s="38"/>
      <c r="D30" s="153" t="s">
        <v>68</v>
      </c>
    </row>
    <row r="31" spans="1:5" ht="15.75" customHeight="1" thickBot="1">
      <c r="A31" s="702" t="s">
        <v>279</v>
      </c>
      <c r="B31" s="448">
        <f>SUM(B10:B29)</f>
        <v>0</v>
      </c>
      <c r="C31" s="448">
        <f>SUM(C10:C29)</f>
        <v>0</v>
      </c>
      <c r="D31" s="449">
        <f>B31-C31</f>
        <v>0</v>
      </c>
      <c r="E31" s="81" t="str">
        <f>IF(D31=0," ","Some cash in or cash out has not been accounted for.")</f>
        <v xml:space="preserve"> </v>
      </c>
    </row>
    <row r="32" spans="1:5" ht="15" customHeight="1">
      <c r="A32" s="894" t="str">
        <f>IF(D31=0," ","If all cash transactions are included correctly, the totals for the two columns will be approximately equal. If not, the cash discrepancy shows the dollars not accounted for.")</f>
        <v xml:space="preserve"> </v>
      </c>
      <c r="B32" s="894"/>
      <c r="C32" s="894"/>
      <c r="D32" s="894"/>
    </row>
    <row r="33" spans="1:4">
      <c r="A33" s="895"/>
      <c r="B33" s="895"/>
      <c r="C33" s="895"/>
      <c r="D33" s="895"/>
    </row>
    <row r="34" spans="1:4">
      <c r="A34" s="159"/>
      <c r="B34" s="159"/>
      <c r="C34" s="159"/>
      <c r="D34" s="159"/>
    </row>
    <row r="35" spans="1:4">
      <c r="A35" s="159"/>
      <c r="B35" s="159"/>
      <c r="C35" s="159"/>
      <c r="D35" s="159"/>
    </row>
    <row r="36" spans="1:4">
      <c r="A36" s="159"/>
      <c r="B36" s="159"/>
      <c r="C36" s="159"/>
      <c r="D36" s="159"/>
    </row>
    <row r="37" spans="1:4">
      <c r="A37" s="159"/>
      <c r="B37" s="159"/>
      <c r="C37" s="159"/>
      <c r="D37" s="159"/>
    </row>
    <row r="38" spans="1:4">
      <c r="A38" s="159"/>
      <c r="B38" s="159"/>
      <c r="C38" s="159"/>
      <c r="D38" s="159"/>
    </row>
  </sheetData>
  <sheetProtection sheet="1" objects="1" scenarios="1"/>
  <mergeCells count="2">
    <mergeCell ref="A32:D33"/>
    <mergeCell ref="A3:D3"/>
  </mergeCells>
  <phoneticPr fontId="4" type="noConversion"/>
  <conditionalFormatting sqref="D30">
    <cfRule type="expression" dxfId="2" priority="1">
      <formula>$D$31=0</formula>
    </cfRule>
  </conditionalFormatting>
  <hyperlinks>
    <hyperlink ref="A3" r:id="rId1" display="Estimating the Field Capacity of Farm Machines"/>
    <hyperlink ref="A3" r:id="rId2" display="See the Financial Files for more information."/>
  </hyperlinks>
  <pageMargins left="0.75" right="0.75" top="0.75" bottom="0.75" header="0.5" footer="0.5"/>
  <pageSetup scale="82" orientation="portrait" r:id="rId3"/>
  <headerFooter alignWithMargins="0">
    <oddHeader>&amp;LIowa State University Extension and Outreach&amp;RAg Decision Maker C3-56</oddHeader>
    <oddFooter>&amp;Lwww.extension.iastate.edu/agdm/wholefarm/xls/c3-56comprfinstatements.xlsx&amp;R&amp;A</oddFooter>
  </headerFooter>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autoPageBreaks="0" fitToPage="1"/>
  </sheetPr>
  <dimension ref="A1:I27"/>
  <sheetViews>
    <sheetView showGridLines="0" zoomScaleNormal="100" workbookViewId="0"/>
  </sheetViews>
  <sheetFormatPr defaultColWidth="11.42578125" defaultRowHeight="15"/>
  <cols>
    <col min="1" max="1" width="22.85546875" style="9" customWidth="1"/>
    <col min="2" max="3" width="12.85546875" style="9" customWidth="1"/>
    <col min="4" max="4" width="13.42578125" style="9" customWidth="1"/>
    <col min="5" max="7" width="15.140625" style="9" customWidth="1"/>
    <col min="8" max="16384" width="11.42578125" style="9"/>
  </cols>
  <sheetData>
    <row r="1" spans="1:9" s="501" customFormat="1" ht="33.75" customHeight="1" thickBot="1">
      <c r="A1" s="506" t="s">
        <v>63</v>
      </c>
      <c r="B1" s="506"/>
      <c r="C1" s="506"/>
      <c r="D1" s="506"/>
    </row>
    <row r="2" spans="1:9" s="4" customFormat="1" ht="15.75" thickTop="1">
      <c r="A2" s="507" t="s">
        <v>79</v>
      </c>
      <c r="B2" s="508"/>
      <c r="C2" s="509"/>
      <c r="D2" s="509"/>
    </row>
    <row r="3" spans="1:9" s="4" customFormat="1" ht="12.75" customHeight="1">
      <c r="A3" s="801" t="s">
        <v>185</v>
      </c>
      <c r="B3" s="801"/>
      <c r="C3" s="801"/>
      <c r="D3" s="801"/>
      <c r="E3" s="801"/>
      <c r="F3" s="801"/>
      <c r="G3" s="801"/>
      <c r="H3" s="1"/>
      <c r="I3" s="1"/>
    </row>
    <row r="4" spans="1:9">
      <c r="A4" s="24"/>
    </row>
    <row r="5" spans="1:9" ht="15.75" thickBot="1">
      <c r="A5" s="567" t="s">
        <v>1</v>
      </c>
      <c r="B5" s="896">
        <f>'Beg Schedules'!B9:D9</f>
        <v>0</v>
      </c>
      <c r="C5" s="896"/>
      <c r="D5" s="896"/>
      <c r="E5" s="99"/>
      <c r="F5" s="118" t="s">
        <v>91</v>
      </c>
      <c r="G5" s="414">
        <f>Income!H7</f>
        <v>0</v>
      </c>
    </row>
    <row r="6" spans="1:9" ht="15.75" thickBot="1">
      <c r="A6" s="132"/>
      <c r="B6" s="133"/>
      <c r="C6" s="133"/>
      <c r="D6" s="134"/>
      <c r="E6" s="134"/>
      <c r="F6" s="135" t="s">
        <v>40</v>
      </c>
      <c r="G6" s="136" t="s">
        <v>41</v>
      </c>
    </row>
    <row r="7" spans="1:9" ht="15.75" thickTop="1">
      <c r="A7" s="543" t="s">
        <v>168</v>
      </c>
      <c r="B7" s="58"/>
      <c r="C7" s="58"/>
      <c r="D7" s="137"/>
      <c r="E7" s="137"/>
      <c r="F7" s="495">
        <f>'Beg Net Worth'!C33</f>
        <v>0</v>
      </c>
      <c r="G7" s="496">
        <f>'Beg Net Worth'!D33</f>
        <v>0</v>
      </c>
    </row>
    <row r="8" spans="1:9">
      <c r="A8" s="589" t="s">
        <v>280</v>
      </c>
      <c r="B8" s="58"/>
      <c r="C8" s="58"/>
      <c r="D8" s="137"/>
      <c r="E8" s="137"/>
      <c r="F8" s="138"/>
      <c r="G8" s="139"/>
    </row>
    <row r="9" spans="1:9">
      <c r="A9" s="543" t="s">
        <v>169</v>
      </c>
      <c r="B9" s="58"/>
      <c r="C9" s="58"/>
      <c r="D9" s="137"/>
      <c r="E9" s="137"/>
      <c r="F9" s="140" t="s">
        <v>6</v>
      </c>
      <c r="G9" s="496">
        <f>'End Net Worth'!D36-'End Net Worth'!C36</f>
        <v>0</v>
      </c>
      <c r="H9" s="18"/>
    </row>
    <row r="10" spans="1:9">
      <c r="A10" s="589" t="s">
        <v>281</v>
      </c>
      <c r="B10" s="58"/>
      <c r="C10" s="58"/>
      <c r="D10" s="137"/>
      <c r="E10" s="137"/>
      <c r="F10" s="138"/>
      <c r="G10" s="141"/>
    </row>
    <row r="11" spans="1:9">
      <c r="A11" s="543" t="s">
        <v>170</v>
      </c>
      <c r="B11" s="58"/>
      <c r="C11" s="58"/>
      <c r="D11" s="137"/>
      <c r="E11" s="137"/>
      <c r="F11" s="495">
        <f>Income!G48</f>
        <v>0</v>
      </c>
      <c r="G11" s="496">
        <f>Income!G48</f>
        <v>0</v>
      </c>
    </row>
    <row r="12" spans="1:9">
      <c r="A12" s="589" t="s">
        <v>351</v>
      </c>
      <c r="B12" s="58"/>
      <c r="C12" s="58"/>
      <c r="D12" s="137"/>
      <c r="E12" s="137"/>
      <c r="F12" s="142"/>
      <c r="G12" s="141"/>
    </row>
    <row r="13" spans="1:9">
      <c r="A13" s="543" t="s">
        <v>171</v>
      </c>
      <c r="B13" s="58"/>
      <c r="C13" s="58"/>
      <c r="D13" s="137"/>
      <c r="E13" s="137"/>
      <c r="F13" s="495">
        <f>(D14-D15)</f>
        <v>0</v>
      </c>
      <c r="G13" s="496">
        <f>F13</f>
        <v>0</v>
      </c>
    </row>
    <row r="14" spans="1:9">
      <c r="A14" s="589" t="s">
        <v>282</v>
      </c>
      <c r="B14" s="58"/>
      <c r="C14" s="58"/>
      <c r="D14" s="495">
        <f>'Cash Flow'!B24</f>
        <v>0</v>
      </c>
      <c r="E14" s="137"/>
      <c r="F14" s="142"/>
      <c r="G14" s="141"/>
    </row>
    <row r="15" spans="1:9">
      <c r="A15" s="589" t="s">
        <v>283</v>
      </c>
      <c r="B15" s="58"/>
      <c r="C15" s="58"/>
      <c r="D15" s="495">
        <f>'Cash Flow'!C25</f>
        <v>0</v>
      </c>
      <c r="E15" s="137"/>
      <c r="F15" s="138"/>
      <c r="G15" s="139"/>
    </row>
    <row r="16" spans="1:9">
      <c r="A16" s="543" t="s">
        <v>172</v>
      </c>
      <c r="B16" s="58"/>
      <c r="C16" s="58"/>
      <c r="D16" s="138"/>
      <c r="E16" s="137"/>
      <c r="F16" s="495">
        <f>F11+F13</f>
        <v>0</v>
      </c>
      <c r="G16" s="496">
        <f>G9+G11+G13</f>
        <v>0</v>
      </c>
    </row>
    <row r="17" spans="1:8">
      <c r="A17" s="543" t="s">
        <v>173</v>
      </c>
      <c r="B17" s="58"/>
      <c r="C17" s="58"/>
      <c r="D17" s="137"/>
      <c r="E17" s="137"/>
      <c r="F17" s="495">
        <f>'End Net Worth'!C33</f>
        <v>0</v>
      </c>
      <c r="G17" s="496">
        <f>'End Net Worth'!D33</f>
        <v>0</v>
      </c>
    </row>
    <row r="18" spans="1:8">
      <c r="A18" s="589" t="s">
        <v>284</v>
      </c>
      <c r="B18" s="58"/>
      <c r="C18" s="58"/>
      <c r="D18" s="137"/>
      <c r="E18" s="137"/>
      <c r="F18" s="138"/>
      <c r="G18" s="139"/>
    </row>
    <row r="19" spans="1:8">
      <c r="A19" s="543" t="s">
        <v>174</v>
      </c>
      <c r="B19" s="18"/>
      <c r="C19" s="18"/>
      <c r="D19" s="126"/>
      <c r="E19" s="126"/>
      <c r="F19" s="495">
        <f>F17-F7</f>
        <v>0</v>
      </c>
      <c r="G19" s="496">
        <f>G17-G7</f>
        <v>0</v>
      </c>
    </row>
    <row r="20" spans="1:8">
      <c r="A20" s="589" t="s">
        <v>285</v>
      </c>
      <c r="B20" s="18"/>
      <c r="C20" s="18"/>
      <c r="D20" s="126"/>
      <c r="E20" s="126"/>
      <c r="F20" s="497">
        <f>F19-F16</f>
        <v>0</v>
      </c>
      <c r="G20" s="498">
        <f>G19-G16</f>
        <v>0</v>
      </c>
      <c r="H20" s="69"/>
    </row>
    <row r="21" spans="1:8">
      <c r="A21" s="542"/>
      <c r="B21" s="18"/>
      <c r="C21" s="18"/>
      <c r="D21" s="126"/>
      <c r="E21" s="126"/>
      <c r="F21" s="639"/>
      <c r="G21" s="143"/>
    </row>
    <row r="22" spans="1:8">
      <c r="A22" s="588" t="s">
        <v>332</v>
      </c>
      <c r="B22" s="18"/>
      <c r="C22" s="18"/>
      <c r="D22" s="126"/>
      <c r="E22" s="126"/>
      <c r="F22" s="18"/>
      <c r="G22" s="450" t="e">
        <f>MAX(MIN((F11+F13)/F11,1),0)</f>
        <v>#DIV/0!</v>
      </c>
      <c r="H22" s="445"/>
    </row>
    <row r="23" spans="1:8">
      <c r="A23" s="588" t="s">
        <v>333</v>
      </c>
      <c r="B23" s="106"/>
      <c r="C23" s="106"/>
      <c r="D23" s="126"/>
      <c r="E23" s="126"/>
      <c r="F23" s="18"/>
      <c r="G23" s="640">
        <f>IF(F19&gt;0,IF(G19&gt;0,F19/G19,0),0)</f>
        <v>0</v>
      </c>
    </row>
    <row r="24" spans="1:8" ht="15.75" thickBot="1">
      <c r="A24" s="641" t="s">
        <v>334</v>
      </c>
      <c r="B24" s="72"/>
      <c r="C24" s="72"/>
      <c r="D24" s="144"/>
      <c r="E24" s="144"/>
      <c r="F24" s="54"/>
      <c r="G24" s="637"/>
    </row>
    <row r="25" spans="1:8">
      <c r="A25" s="106"/>
      <c r="B25" s="106"/>
      <c r="C25" s="106"/>
      <c r="D25" s="126"/>
      <c r="E25" s="126"/>
      <c r="F25" s="145"/>
      <c r="G25" s="124"/>
    </row>
    <row r="26" spans="1:8">
      <c r="A26" s="106"/>
      <c r="B26" s="106"/>
      <c r="C26" s="106"/>
      <c r="D26" s="126"/>
      <c r="E26" s="126"/>
      <c r="F26" s="146"/>
      <c r="G26" s="145"/>
    </row>
    <row r="27" spans="1:8">
      <c r="A27" s="106"/>
      <c r="B27" s="106"/>
      <c r="C27" s="106"/>
      <c r="D27" s="126"/>
      <c r="E27" s="126"/>
      <c r="F27" s="124"/>
      <c r="G27" s="147"/>
    </row>
  </sheetData>
  <sheetProtection sheet="1" objects="1" scenarios="1"/>
  <mergeCells count="2">
    <mergeCell ref="B5:D5"/>
    <mergeCell ref="A3:G3"/>
  </mergeCells>
  <phoneticPr fontId="4" type="noConversion"/>
  <conditionalFormatting sqref="G12 G22:G24">
    <cfRule type="containsErrors" dxfId="1" priority="1">
      <formula>ISERROR(G12)</formula>
    </cfRule>
  </conditionalFormatting>
  <hyperlinks>
    <hyperlink ref="A3:B3" r:id="rId1" display="Estimating the Field Capacity of Farm Machines"/>
    <hyperlink ref="A3:D3" r:id="rId2" display="See the Financial Files for more information."/>
  </hyperlinks>
  <pageMargins left="0.75" right="0.75" top="0.75" bottom="0.75" header="0.5" footer="0.5"/>
  <pageSetup scale="84" orientation="portrait" r:id="rId3"/>
  <headerFooter alignWithMargins="0">
    <oddHeader>&amp;LIowa State University Extension and Outreach&amp;RAg Decision Maker C3-56</oddHeader>
    <oddFooter>&amp;Lwww.extension.iastate.edu/agdm/wholefarm/xls/c3-56comprfinstatements.xlsx&amp;R&amp;A</oddFooter>
  </headerFooter>
  <legacy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sheetPr>
  <dimension ref="A1:G49"/>
  <sheetViews>
    <sheetView showGridLines="0" zoomScaleNormal="100" workbookViewId="0"/>
  </sheetViews>
  <sheetFormatPr defaultColWidth="11.42578125" defaultRowHeight="15"/>
  <cols>
    <col min="1" max="1" width="9.7109375" style="9" customWidth="1"/>
    <col min="2" max="2" width="46" style="9" customWidth="1"/>
    <col min="3" max="4" width="15.140625" style="9" customWidth="1"/>
    <col min="5" max="5" width="12.7109375" style="9" customWidth="1"/>
    <col min="6" max="7" width="15.7109375" style="9" customWidth="1"/>
    <col min="8" max="16384" width="11.42578125" style="9"/>
  </cols>
  <sheetData>
    <row r="1" spans="1:7" s="501" customFormat="1" ht="33.75" customHeight="1" thickBot="1">
      <c r="A1" s="506" t="s">
        <v>64</v>
      </c>
      <c r="B1" s="506"/>
      <c r="C1" s="506"/>
      <c r="D1" s="506"/>
    </row>
    <row r="2" spans="1:7" s="4" customFormat="1" ht="15.75" thickTop="1">
      <c r="A2" s="507" t="s">
        <v>79</v>
      </c>
      <c r="B2" s="508"/>
      <c r="C2" s="509"/>
      <c r="D2" s="509"/>
    </row>
    <row r="3" spans="1:7" s="4" customFormat="1" ht="12.75" customHeight="1">
      <c r="A3" s="801" t="s">
        <v>185</v>
      </c>
      <c r="B3" s="801"/>
      <c r="C3" s="801"/>
      <c r="D3" s="801"/>
      <c r="E3" s="801"/>
      <c r="F3" s="801"/>
      <c r="G3" s="801"/>
    </row>
    <row r="4" spans="1:7" s="4" customFormat="1" ht="12.75">
      <c r="A4" s="509"/>
      <c r="B4" s="509"/>
      <c r="C4" s="509"/>
      <c r="D4" s="509"/>
    </row>
    <row r="5" spans="1:7" s="4" customFormat="1" ht="12.75">
      <c r="A5" s="898" t="s">
        <v>187</v>
      </c>
      <c r="B5" s="899"/>
      <c r="C5" s="590"/>
      <c r="D5" s="509"/>
    </row>
    <row r="6" spans="1:7" ht="15.75" thickBot="1">
      <c r="A6" s="68"/>
    </row>
    <row r="7" spans="1:7" ht="15.6" customHeight="1" thickBot="1">
      <c r="A7" s="567" t="s">
        <v>1</v>
      </c>
      <c r="B7" s="117">
        <f>'Beg Schedules'!B9</f>
        <v>0</v>
      </c>
      <c r="C7" s="118" t="s">
        <v>91</v>
      </c>
      <c r="D7" s="427">
        <f>Income!H7</f>
        <v>0</v>
      </c>
      <c r="E7" s="119"/>
      <c r="F7" s="903" t="s">
        <v>97</v>
      </c>
      <c r="G7" s="904"/>
    </row>
    <row r="8" spans="1:7" ht="15" customHeight="1">
      <c r="A8" s="591" t="s">
        <v>78</v>
      </c>
      <c r="B8" s="592"/>
      <c r="C8" s="499"/>
      <c r="D8" s="415"/>
      <c r="E8" s="126"/>
      <c r="F8" s="911" t="s">
        <v>188</v>
      </c>
      <c r="G8" s="912"/>
    </row>
    <row r="9" spans="1:7" ht="15" customHeight="1">
      <c r="A9" s="565" t="s">
        <v>77</v>
      </c>
      <c r="B9" s="518"/>
      <c r="C9" s="120"/>
      <c r="D9" s="416"/>
      <c r="E9" s="126"/>
      <c r="F9" s="913">
        <v>2020</v>
      </c>
      <c r="G9" s="909" t="s">
        <v>353</v>
      </c>
    </row>
    <row r="10" spans="1:7" ht="15.75">
      <c r="A10" s="901" t="s">
        <v>286</v>
      </c>
      <c r="B10" s="902"/>
      <c r="C10" s="451" t="str">
        <f>IF('Beg Schedules'!G9&gt;0,'Beg Schedules'!G9," ")</f>
        <v xml:space="preserve"> </v>
      </c>
      <c r="D10" s="452" t="str">
        <f>IF('End Schedules'!G9&gt;0,'End Schedules'!G9," ")</f>
        <v xml:space="preserve"> </v>
      </c>
      <c r="E10" s="379"/>
      <c r="F10" s="914"/>
      <c r="G10" s="910"/>
    </row>
    <row r="11" spans="1:7">
      <c r="A11" s="593" t="s">
        <v>55</v>
      </c>
      <c r="B11" s="518"/>
      <c r="C11" s="121">
        <f>'Beg Net Worth'!H36</f>
        <v>0</v>
      </c>
      <c r="D11" s="437">
        <f>'End Net Worth'!H36</f>
        <v>0</v>
      </c>
      <c r="E11" s="380"/>
      <c r="F11" s="393">
        <v>3.06</v>
      </c>
      <c r="G11" s="301">
        <v>3.93</v>
      </c>
    </row>
    <row r="12" spans="1:7">
      <c r="A12" s="593" t="s">
        <v>56</v>
      </c>
      <c r="B12" s="518"/>
      <c r="C12" s="122">
        <f>'Beg Net Worth'!H35</f>
        <v>0</v>
      </c>
      <c r="D12" s="418">
        <f>'End Net Worth'!H35</f>
        <v>0</v>
      </c>
      <c r="E12" s="381"/>
      <c r="F12" s="394">
        <v>356037</v>
      </c>
      <c r="G12" s="302">
        <v>373537</v>
      </c>
    </row>
    <row r="13" spans="1:7">
      <c r="A13" s="593" t="s">
        <v>136</v>
      </c>
      <c r="B13" s="518"/>
      <c r="C13" s="121" t="e">
        <f>C12/Income!$G19</f>
        <v>#DIV/0!</v>
      </c>
      <c r="D13" s="417" t="e">
        <f>D12/Income!$G19</f>
        <v>#DIV/0!</v>
      </c>
      <c r="E13" s="382"/>
      <c r="F13" s="393">
        <v>0.53</v>
      </c>
      <c r="G13" s="301">
        <v>0.6</v>
      </c>
    </row>
    <row r="14" spans="1:7" ht="15.75">
      <c r="A14" s="529" t="s">
        <v>287</v>
      </c>
      <c r="B14" s="517"/>
      <c r="C14" s="123"/>
      <c r="D14" s="419"/>
      <c r="E14" s="383"/>
      <c r="F14" s="395"/>
      <c r="G14" s="303"/>
    </row>
    <row r="15" spans="1:7">
      <c r="A15" s="593" t="s">
        <v>71</v>
      </c>
      <c r="B15" s="518"/>
      <c r="C15" s="125">
        <f>'Beg Net Worth'!D33</f>
        <v>0</v>
      </c>
      <c r="D15" s="420">
        <f>'End Net Worth'!D33</f>
        <v>0</v>
      </c>
      <c r="E15" s="384"/>
      <c r="F15" s="396"/>
      <c r="G15" s="304"/>
    </row>
    <row r="16" spans="1:7">
      <c r="A16" s="593" t="s">
        <v>87</v>
      </c>
      <c r="B16" s="518"/>
      <c r="C16" s="288">
        <f>'Beg Net Worth'!H37</f>
        <v>0</v>
      </c>
      <c r="D16" s="421">
        <f>'End Net Worth'!H37</f>
        <v>0</v>
      </c>
      <c r="E16" s="385"/>
      <c r="F16" s="397">
        <v>0.25</v>
      </c>
      <c r="G16" s="305">
        <v>0.21</v>
      </c>
    </row>
    <row r="17" spans="1:7">
      <c r="A17" s="593" t="s">
        <v>88</v>
      </c>
      <c r="B17" s="518"/>
      <c r="C17" s="288" t="e">
        <f>'Beg Net Worth'!D33/'Beg Net Worth'!D32</f>
        <v>#DIV/0!</v>
      </c>
      <c r="D17" s="421" t="e">
        <f>'End Net Worth'!D33/'End Net Worth'!D32</f>
        <v>#DIV/0!</v>
      </c>
      <c r="E17" s="385"/>
      <c r="F17" s="397"/>
      <c r="G17" s="305"/>
    </row>
    <row r="18" spans="1:7">
      <c r="A18" s="593" t="s">
        <v>89</v>
      </c>
      <c r="B18" s="518"/>
      <c r="C18" s="288" t="e">
        <f>'Beg Net Worth'!H32/'Beg Net Worth'!D33</f>
        <v>#DIV/0!</v>
      </c>
      <c r="D18" s="421" t="e">
        <f>'End Net Worth'!H32/'End Net Worth'!D33</f>
        <v>#DIV/0!</v>
      </c>
      <c r="E18" s="385"/>
      <c r="F18" s="397"/>
      <c r="G18" s="305"/>
    </row>
    <row r="19" spans="1:7">
      <c r="A19" s="593" t="s">
        <v>72</v>
      </c>
      <c r="B19" s="518"/>
      <c r="C19" s="500" t="e">
        <f>C15/C9</f>
        <v>#DIV/0!</v>
      </c>
      <c r="D19" s="420" t="e">
        <f>D15/C9</f>
        <v>#DIV/0!</v>
      </c>
      <c r="E19" s="386"/>
      <c r="F19" s="394">
        <v>3192</v>
      </c>
      <c r="G19" s="302">
        <v>2884</v>
      </c>
    </row>
    <row r="20" spans="1:7" ht="15.75">
      <c r="A20" s="529" t="s">
        <v>288</v>
      </c>
      <c r="B20" s="517"/>
      <c r="C20" s="126"/>
      <c r="D20" s="422"/>
      <c r="E20" s="387"/>
      <c r="F20" s="395"/>
      <c r="G20" s="303"/>
    </row>
    <row r="21" spans="1:7">
      <c r="A21" s="593" t="s">
        <v>90</v>
      </c>
      <c r="B21" s="518"/>
      <c r="C21" s="126"/>
      <c r="D21" s="418">
        <f>Income!G37</f>
        <v>0</v>
      </c>
      <c r="E21" s="381"/>
      <c r="F21" s="394">
        <v>132339</v>
      </c>
      <c r="G21" s="302">
        <v>99909</v>
      </c>
    </row>
    <row r="22" spans="1:7">
      <c r="A22" s="593" t="s">
        <v>330</v>
      </c>
      <c r="B22" s="518"/>
      <c r="C22" s="126"/>
      <c r="D22" s="418">
        <f>Income!G48</f>
        <v>0</v>
      </c>
      <c r="E22" s="381"/>
      <c r="F22" s="394"/>
      <c r="G22" s="302"/>
    </row>
    <row r="23" spans="1:7">
      <c r="A23" s="593" t="s">
        <v>137</v>
      </c>
      <c r="B23" s="518"/>
      <c r="C23" s="126"/>
      <c r="D23" s="423" t="e">
        <f>(Income!G37-C8)/(('Beg Net Worth'!D32+'End Net Worth'!D32)/2)</f>
        <v>#DIV/0!</v>
      </c>
      <c r="E23" s="388"/>
      <c r="F23" s="398">
        <v>4.4999999999999998E-2</v>
      </c>
      <c r="G23" s="306">
        <v>0.04</v>
      </c>
    </row>
    <row r="24" spans="1:7">
      <c r="A24" s="593" t="s">
        <v>138</v>
      </c>
      <c r="B24" s="518"/>
      <c r="C24" s="126"/>
      <c r="D24" s="423" t="e">
        <f>(Income!G37-Income!G42-C8)/(('Beg Net Worth'!D33+'End Net Worth'!D33)/2)</f>
        <v>#DIV/0!</v>
      </c>
      <c r="E24" s="388"/>
      <c r="F24" s="398">
        <v>4.5999999999999999E-2</v>
      </c>
      <c r="G24" s="306">
        <v>3.7999999999999999E-2</v>
      </c>
    </row>
    <row r="25" spans="1:7">
      <c r="A25" s="593" t="s">
        <v>57</v>
      </c>
      <c r="B25" s="518"/>
      <c r="C25" s="126"/>
      <c r="D25" s="421" t="e">
        <f>(Income!G37-C8)/Income!G49</f>
        <v>#DIV/0!</v>
      </c>
      <c r="E25" s="385"/>
      <c r="F25" s="398">
        <v>0.19</v>
      </c>
      <c r="G25" s="306">
        <v>0.14000000000000001</v>
      </c>
    </row>
    <row r="26" spans="1:7">
      <c r="A26" s="593" t="s">
        <v>94</v>
      </c>
      <c r="B26" s="518"/>
      <c r="C26" s="126"/>
      <c r="D26" s="418">
        <f>D21+Income!G34</f>
        <v>0</v>
      </c>
      <c r="E26" s="389"/>
      <c r="F26" s="396"/>
      <c r="G26" s="304"/>
    </row>
    <row r="27" spans="1:7" ht="15.75">
      <c r="A27" s="529" t="s">
        <v>289</v>
      </c>
      <c r="B27" s="517"/>
      <c r="C27" s="126"/>
      <c r="D27" s="424"/>
      <c r="E27" s="390"/>
      <c r="F27" s="395"/>
      <c r="G27" s="303"/>
    </row>
    <row r="28" spans="1:7">
      <c r="A28" s="593" t="s">
        <v>58</v>
      </c>
      <c r="B28" s="518"/>
      <c r="C28" s="126"/>
      <c r="D28" s="425" t="e">
        <f>Income!G49/(('Beg Net Worth'!D32+'End Net Worth'!D32)/2)</f>
        <v>#DIV/0!</v>
      </c>
      <c r="E28" s="391"/>
      <c r="F28" s="397">
        <v>0.23</v>
      </c>
      <c r="G28" s="305">
        <v>0.24</v>
      </c>
    </row>
    <row r="29" spans="1:7">
      <c r="A29" s="593" t="s">
        <v>133</v>
      </c>
      <c r="B29" s="518"/>
      <c r="C29" s="18"/>
      <c r="D29" s="426"/>
      <c r="E29" s="88"/>
      <c r="F29" s="396"/>
      <c r="G29" s="304"/>
    </row>
    <row r="30" spans="1:7">
      <c r="A30" s="594" t="s">
        <v>291</v>
      </c>
      <c r="B30" s="518"/>
      <c r="C30" s="126"/>
      <c r="D30" s="421" t="e">
        <f>(Income!G35-Income!G34)/Income!G19</f>
        <v>#DIV/0!</v>
      </c>
      <c r="E30" s="391"/>
      <c r="F30" s="397">
        <v>0.7</v>
      </c>
      <c r="G30" s="305">
        <v>0.72</v>
      </c>
    </row>
    <row r="31" spans="1:7">
      <c r="A31" s="594" t="s">
        <v>292</v>
      </c>
      <c r="B31" s="518"/>
      <c r="C31" s="126"/>
      <c r="D31" s="421" t="e">
        <f>Income!G34/Income!G19</f>
        <v>#DIV/0!</v>
      </c>
      <c r="E31" s="391"/>
      <c r="F31" s="397">
        <v>0.08</v>
      </c>
      <c r="G31" s="305">
        <v>0.09</v>
      </c>
    </row>
    <row r="32" spans="1:7">
      <c r="A32" s="594" t="s">
        <v>293</v>
      </c>
      <c r="B32" s="518"/>
      <c r="C32" s="126"/>
      <c r="D32" s="421" t="e">
        <f>Income!G42/Income!G19</f>
        <v>#DIV/0!</v>
      </c>
      <c r="E32" s="391"/>
      <c r="F32" s="397">
        <v>0.04</v>
      </c>
      <c r="G32" s="305">
        <v>0.04</v>
      </c>
    </row>
    <row r="33" spans="1:7">
      <c r="A33" s="594" t="s">
        <v>323</v>
      </c>
      <c r="B33" s="518"/>
      <c r="C33" s="126"/>
      <c r="D33" s="704" t="e">
        <f>(Income!G37-Income!G42)/Income!G19</f>
        <v>#DIV/0!</v>
      </c>
      <c r="E33" s="392"/>
      <c r="F33" s="397">
        <v>0.18</v>
      </c>
      <c r="G33" s="305">
        <v>0.16</v>
      </c>
    </row>
    <row r="34" spans="1:7">
      <c r="A34" s="516"/>
      <c r="B34" s="517"/>
      <c r="C34" s="126"/>
      <c r="D34" s="421" t="e">
        <f>SUM(D30:D33)</f>
        <v>#DIV/0!</v>
      </c>
      <c r="E34" s="391"/>
      <c r="F34" s="399"/>
      <c r="G34" s="300"/>
    </row>
    <row r="35" spans="1:7" ht="15.75">
      <c r="A35" s="529" t="s">
        <v>290</v>
      </c>
      <c r="B35" s="517"/>
      <c r="C35" s="126"/>
      <c r="D35" s="417"/>
      <c r="E35" s="380"/>
      <c r="F35" s="399"/>
      <c r="G35" s="300"/>
    </row>
    <row r="36" spans="1:7" ht="15" customHeight="1">
      <c r="A36" s="593" t="s">
        <v>331</v>
      </c>
      <c r="B36" s="518"/>
      <c r="C36" s="126"/>
      <c r="D36" s="418">
        <f>(Income!G37+Income!G34+'Cash Flow'!D25-Income!G42)-'Beg Schedules'!F197</f>
        <v>0</v>
      </c>
      <c r="E36" s="381"/>
      <c r="F36" s="905" t="s">
        <v>92</v>
      </c>
      <c r="G36" s="906"/>
    </row>
    <row r="37" spans="1:7" ht="15.75" thickBot="1">
      <c r="A37" s="71"/>
      <c r="B37" s="72"/>
      <c r="C37" s="144"/>
      <c r="D37" s="703"/>
      <c r="E37" s="385"/>
      <c r="F37" s="907"/>
      <c r="G37" s="908"/>
    </row>
    <row r="38" spans="1:7">
      <c r="A38" s="106"/>
      <c r="B38" s="106"/>
      <c r="C38" s="106"/>
      <c r="D38" s="106"/>
      <c r="E38" s="106"/>
      <c r="F38" s="106"/>
    </row>
    <row r="39" spans="1:7">
      <c r="A39" s="106"/>
      <c r="B39" s="106"/>
      <c r="C39" s="106"/>
      <c r="D39" s="106"/>
      <c r="E39" s="106"/>
      <c r="F39" s="106"/>
    </row>
    <row r="40" spans="1:7" s="4" customFormat="1" ht="12.75">
      <c r="A40" s="85" t="s">
        <v>352</v>
      </c>
      <c r="B40" s="127"/>
      <c r="C40" s="128"/>
      <c r="D40" s="3"/>
      <c r="E40" s="3"/>
      <c r="F40" s="3"/>
      <c r="G40" s="3"/>
    </row>
    <row r="41" spans="1:7" s="4" customFormat="1" ht="12.75">
      <c r="A41" s="307" t="s">
        <v>60</v>
      </c>
      <c r="B41" s="5"/>
      <c r="C41" s="5"/>
      <c r="D41" s="5"/>
      <c r="E41" s="5"/>
      <c r="F41" s="5"/>
      <c r="G41" s="5"/>
    </row>
    <row r="42" spans="1:7" s="4" customFormat="1" ht="12.75">
      <c r="A42" s="7" t="s">
        <v>65</v>
      </c>
      <c r="C42" s="5"/>
      <c r="D42" s="5"/>
      <c r="E42" s="5"/>
      <c r="F42" s="5"/>
      <c r="G42" s="8"/>
    </row>
    <row r="43" spans="1:7" s="4" customFormat="1" ht="12.75">
      <c r="A43" s="900">
        <f ca="1">TODAY()</f>
        <v>44358</v>
      </c>
      <c r="B43" s="900"/>
      <c r="C43" s="5"/>
      <c r="D43" s="5"/>
      <c r="E43" s="5"/>
      <c r="F43" s="5"/>
      <c r="G43" s="8"/>
    </row>
    <row r="44" spans="1:7" s="4" customFormat="1" ht="12.75">
      <c r="A44" s="4" t="s">
        <v>0</v>
      </c>
    </row>
    <row r="45" spans="1:7" s="4" customFormat="1" ht="12.75">
      <c r="A45" s="129"/>
      <c r="B45" s="6"/>
      <c r="C45" s="6"/>
      <c r="D45" s="6"/>
      <c r="E45" s="6"/>
      <c r="F45" s="6"/>
      <c r="G45" s="6"/>
    </row>
    <row r="46" spans="1:7" s="4" customFormat="1" ht="13.5" customHeight="1">
      <c r="A46" s="710" t="s">
        <v>341</v>
      </c>
      <c r="B46" s="130"/>
      <c r="C46" s="130"/>
      <c r="D46" s="130"/>
      <c r="E46" s="454"/>
      <c r="F46" s="130"/>
      <c r="G46" s="130"/>
    </row>
    <row r="47" spans="1:7" s="4" customFormat="1" ht="21.75" customHeight="1">
      <c r="A47" s="130"/>
      <c r="B47" s="130"/>
      <c r="C47" s="130"/>
      <c r="D47" s="130"/>
      <c r="E47" s="454"/>
      <c r="F47" s="130"/>
      <c r="G47" s="130"/>
    </row>
    <row r="48" spans="1:7" s="4" customFormat="1" ht="18" customHeight="1">
      <c r="A48" s="897"/>
      <c r="B48" s="897"/>
      <c r="C48" s="897"/>
      <c r="D48" s="897"/>
      <c r="E48" s="378"/>
      <c r="F48" s="130"/>
      <c r="G48" s="130"/>
    </row>
    <row r="49" spans="1:6">
      <c r="A49" s="106"/>
      <c r="B49" s="106"/>
      <c r="C49" s="131"/>
      <c r="D49" s="106"/>
      <c r="E49" s="106"/>
      <c r="F49" s="106"/>
    </row>
  </sheetData>
  <sheetProtection sheet="1" objects="1" scenarios="1"/>
  <mergeCells count="10">
    <mergeCell ref="A3:G3"/>
    <mergeCell ref="A48:D48"/>
    <mergeCell ref="A5:B5"/>
    <mergeCell ref="A43:B43"/>
    <mergeCell ref="A10:B10"/>
    <mergeCell ref="F7:G7"/>
    <mergeCell ref="F36:G37"/>
    <mergeCell ref="G9:G10"/>
    <mergeCell ref="F8:G8"/>
    <mergeCell ref="F9:F10"/>
  </mergeCells>
  <phoneticPr fontId="4" type="noConversion"/>
  <conditionalFormatting sqref="C8:E37">
    <cfRule type="containsErrors" dxfId="0" priority="2">
      <formula>ISERROR(C8)</formula>
    </cfRule>
  </conditionalFormatting>
  <hyperlinks>
    <hyperlink ref="A3:B3" r:id="rId1" display="Estimating the Field Capacity of Farm Machines"/>
    <hyperlink ref="A3:D3" r:id="rId2" display="See the Financial Files for more information."/>
    <hyperlink ref="A41" r:id="rId3"/>
  </hyperlinks>
  <pageMargins left="0.75" right="0.75" top="0.75" bottom="0.75" header="0.5" footer="0.5"/>
  <pageSetup scale="95" fitToHeight="4" orientation="portrait" r:id="rId4"/>
  <headerFooter alignWithMargins="0">
    <oddHeader>&amp;LIowa State University Extension and Outreach&amp;RAg Decision Maker C3-56</oddHeader>
    <oddFooter>&amp;Lwww.extension.iastate.edu/agdm/wholefarm/xls/c3-56comprfinstatements.xlsx&amp;R&amp;A</oddFooter>
  </headerFooter>
  <rowBreaks count="1" manualBreakCount="1">
    <brk id="47" max="3"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Beg Schedules</vt:lpstr>
      <vt:lpstr>End Schedules</vt:lpstr>
      <vt:lpstr>Beg Net Worth</vt:lpstr>
      <vt:lpstr>End Net Worth</vt:lpstr>
      <vt:lpstr>Income</vt:lpstr>
      <vt:lpstr>Cash Flow</vt:lpstr>
      <vt:lpstr>Equity</vt:lpstr>
      <vt:lpstr>Performance</vt:lpstr>
      <vt:lpstr>'Beg Net Worth'!Print_Area</vt:lpstr>
      <vt:lpstr>'Beg Schedules'!Print_Area</vt:lpstr>
      <vt:lpstr>'Cash Flow'!Print_Area</vt:lpstr>
      <vt:lpstr>'End Net Worth'!Print_Area</vt:lpstr>
      <vt:lpstr>'End Schedules'!Print_Area</vt:lpstr>
      <vt:lpstr>Equity!Print_Area</vt:lpstr>
      <vt:lpstr>Income!Print_Area</vt:lpstr>
      <vt:lpstr>Performance!Print_Area</vt:lpstr>
    </vt:vector>
  </TitlesOfParts>
  <Company>Iowa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Economics Department</dc:creator>
  <cp:lastModifiedBy>Johanns, Ann M [ECONA]</cp:lastModifiedBy>
  <cp:lastPrinted>2020-11-12T15:18:46Z</cp:lastPrinted>
  <dcterms:created xsi:type="dcterms:W3CDTF">2005-08-18T15:13:25Z</dcterms:created>
  <dcterms:modified xsi:type="dcterms:W3CDTF">2021-06-11T19:02:38Z</dcterms:modified>
</cp:coreProperties>
</file>